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pqdfs10\pub355\マーケOnly\TDコンテンツ\web新製品情報資料\2101\白鳥RTC_32kOSC\RTC便利ツール\時計精度vs温度特性の計算_和英\"/>
    </mc:Choice>
  </mc:AlternateContent>
  <bookViews>
    <workbookView xWindow="-120" yWindow="-120" windowWidth="29040" windowHeight="15840" activeTab="1"/>
  </bookViews>
  <sheets>
    <sheet name="MENU" sheetId="8" r:id="rId1"/>
    <sheet name="CLOCK_ERROR" sheetId="1" r:id="rId2"/>
    <sheet name="CalcSheet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" i="1" l="1"/>
  <c r="E57" i="1"/>
  <c r="E56" i="1"/>
  <c r="E55" i="1"/>
  <c r="E59" i="1"/>
  <c r="I61" i="3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L44" i="3"/>
  <c r="L43" i="3"/>
  <c r="L42" i="3"/>
  <c r="L41" i="3"/>
  <c r="L40" i="3"/>
  <c r="L39" i="3"/>
  <c r="L38" i="3"/>
  <c r="E52" i="1"/>
  <c r="E51" i="1"/>
  <c r="E50" i="1"/>
  <c r="E49" i="1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M24" i="3" s="1"/>
  <c r="B60" i="1"/>
  <c r="B63" i="1" s="1"/>
  <c r="G16" i="1" s="1"/>
  <c r="G17" i="1" s="1"/>
  <c r="G18" i="1" s="1"/>
  <c r="B53" i="1"/>
  <c r="B58" i="1"/>
  <c r="M39" i="3"/>
  <c r="M44" i="3"/>
  <c r="M65" i="3"/>
  <c r="M69" i="3"/>
  <c r="M89" i="3"/>
  <c r="M101" i="3"/>
  <c r="M30" i="3"/>
  <c r="M34" i="3"/>
  <c r="M58" i="3"/>
  <c r="M60" i="3"/>
  <c r="M74" i="3"/>
  <c r="M76" i="3"/>
  <c r="M90" i="3"/>
  <c r="M9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C4" i="3"/>
  <c r="E53" i="1"/>
  <c r="F35" i="1" s="1"/>
  <c r="M100" i="3" l="1"/>
  <c r="M84" i="3"/>
  <c r="M68" i="3"/>
  <c r="M52" i="3"/>
  <c r="M18" i="3"/>
  <c r="M87" i="3"/>
  <c r="M47" i="3"/>
  <c r="M98" i="3"/>
  <c r="M82" i="3"/>
  <c r="M66" i="3"/>
  <c r="M50" i="3"/>
  <c r="M14" i="3"/>
  <c r="M79" i="3"/>
  <c r="M9" i="3"/>
  <c r="M32" i="3"/>
  <c r="M51" i="3"/>
  <c r="M59" i="3"/>
  <c r="M67" i="3"/>
  <c r="M75" i="3"/>
  <c r="G4" i="1"/>
  <c r="J37" i="3" s="1"/>
  <c r="J38" i="3" s="1"/>
  <c r="J39" i="3" s="1"/>
  <c r="J40" i="3" s="1"/>
  <c r="J41" i="3" s="1"/>
  <c r="J42" i="3" s="1"/>
  <c r="J43" i="3" s="1"/>
  <c r="B54" i="1"/>
  <c r="E7" i="1" s="1"/>
  <c r="E8" i="1" s="1"/>
  <c r="B56" i="1"/>
  <c r="G6" i="1" s="1"/>
  <c r="G7" i="1" s="1"/>
  <c r="G8" i="1" s="1"/>
  <c r="B55" i="1"/>
  <c r="F6" i="1" s="1"/>
  <c r="F7" i="1" s="1"/>
  <c r="F8" i="1" s="1"/>
  <c r="B57" i="1"/>
  <c r="H6" i="1" s="1"/>
  <c r="H7" i="1" s="1"/>
  <c r="M97" i="3"/>
  <c r="M77" i="3"/>
  <c r="M33" i="3"/>
  <c r="M25" i="3"/>
  <c r="M57" i="3"/>
  <c r="M17" i="3"/>
  <c r="B64" i="1"/>
  <c r="H16" i="1" s="1"/>
  <c r="M42" i="3"/>
  <c r="B61" i="1"/>
  <c r="E17" i="1" s="1"/>
  <c r="E18" i="1" s="1"/>
  <c r="B62" i="1"/>
  <c r="F16" i="1" s="1"/>
  <c r="M96" i="3"/>
  <c r="M88" i="3"/>
  <c r="M80" i="3"/>
  <c r="M72" i="3"/>
  <c r="M64" i="3"/>
  <c r="M56" i="3"/>
  <c r="M48" i="3"/>
  <c r="M26" i="3"/>
  <c r="M10" i="3"/>
  <c r="M95" i="3"/>
  <c r="M85" i="3"/>
  <c r="M73" i="3"/>
  <c r="M63" i="3"/>
  <c r="M53" i="3"/>
  <c r="M37" i="3"/>
  <c r="M29" i="3"/>
  <c r="M21" i="3"/>
  <c r="M13" i="3"/>
  <c r="M5" i="3"/>
  <c r="M43" i="3"/>
  <c r="M55" i="3"/>
  <c r="M45" i="3"/>
  <c r="M31" i="3"/>
  <c r="M23" i="3"/>
  <c r="M15" i="3"/>
  <c r="M7" i="3"/>
  <c r="M40" i="3"/>
  <c r="M6" i="3"/>
  <c r="M102" i="3"/>
  <c r="M94" i="3"/>
  <c r="M86" i="3"/>
  <c r="M78" i="3"/>
  <c r="M70" i="3"/>
  <c r="M62" i="3"/>
  <c r="M54" i="3"/>
  <c r="M46" i="3"/>
  <c r="M22" i="3"/>
  <c r="M4" i="3"/>
  <c r="M93" i="3"/>
  <c r="M81" i="3"/>
  <c r="M71" i="3"/>
  <c r="M61" i="3"/>
  <c r="M49" i="3"/>
  <c r="M35" i="3"/>
  <c r="M27" i="3"/>
  <c r="M19" i="3"/>
  <c r="M11" i="3"/>
  <c r="M3" i="3"/>
  <c r="M41" i="3"/>
  <c r="M8" i="3"/>
  <c r="M12" i="3"/>
  <c r="M16" i="3"/>
  <c r="M20" i="3"/>
  <c r="H17" i="1"/>
  <c r="H18" i="1" s="1"/>
  <c r="H8" i="1"/>
  <c r="M28" i="3"/>
  <c r="M83" i="3"/>
  <c r="M91" i="3"/>
  <c r="M99" i="3"/>
  <c r="M36" i="3"/>
  <c r="M38" i="3"/>
  <c r="E6" i="1" l="1"/>
  <c r="G6" i="3"/>
  <c r="F17" i="1"/>
  <c r="F18" i="1" s="1"/>
  <c r="E16" i="1"/>
  <c r="G62" i="3" l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 s="1"/>
  <c r="G408" i="3" s="1"/>
  <c r="G409" i="3" s="1"/>
  <c r="G410" i="3" s="1"/>
  <c r="G411" i="3" s="1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</calcChain>
</file>

<file path=xl/sharedStrings.xml><?xml version="1.0" encoding="utf-8"?>
<sst xmlns="http://schemas.openxmlformats.org/spreadsheetml/2006/main" count="80" uniqueCount="68">
  <si>
    <t>A1</t>
    <phoneticPr fontId="1"/>
  </si>
  <si>
    <t>Sec</t>
    <phoneticPr fontId="1"/>
  </si>
  <si>
    <t>PPM</t>
    <phoneticPr fontId="1"/>
  </si>
  <si>
    <t>Hour</t>
    <phoneticPr fontId="1"/>
  </si>
  <si>
    <t>Day</t>
    <phoneticPr fontId="1"/>
  </si>
  <si>
    <t>Month</t>
    <phoneticPr fontId="1"/>
  </si>
  <si>
    <t>Year</t>
    <phoneticPr fontId="1"/>
  </si>
  <si>
    <t>Error /day</t>
    <phoneticPr fontId="1"/>
  </si>
  <si>
    <t>Error /Month</t>
    <phoneticPr fontId="1"/>
  </si>
  <si>
    <t>Error /Year</t>
    <phoneticPr fontId="1"/>
  </si>
  <si>
    <t>Error /1Hour</t>
    <phoneticPr fontId="1"/>
  </si>
  <si>
    <t>Temp</t>
    <phoneticPr fontId="1"/>
  </si>
  <si>
    <t>PPM</t>
    <phoneticPr fontId="1"/>
  </si>
  <si>
    <t>PPM</t>
    <phoneticPr fontId="1"/>
  </si>
  <si>
    <t>Hour</t>
    <phoneticPr fontId="1"/>
  </si>
  <si>
    <t>Day</t>
    <phoneticPr fontId="1"/>
  </si>
  <si>
    <t>Error /Year</t>
    <phoneticPr fontId="1"/>
  </si>
  <si>
    <t>Month</t>
    <phoneticPr fontId="1"/>
  </si>
  <si>
    <t>Temperature</t>
  </si>
  <si>
    <t>Elapsed days</t>
    <phoneticPr fontId="1"/>
  </si>
  <si>
    <t>PPM</t>
    <phoneticPr fontId="1"/>
  </si>
  <si>
    <t>Hour</t>
    <phoneticPr fontId="1"/>
  </si>
  <si>
    <t>Min</t>
    <phoneticPr fontId="1"/>
  </si>
  <si>
    <t>All</t>
    <phoneticPr fontId="1"/>
  </si>
  <si>
    <t>Work area. Don’t  edit.</t>
    <phoneticPr fontId="1"/>
  </si>
  <si>
    <t>PPMref</t>
    <phoneticPr fontId="1"/>
  </si>
  <si>
    <t>Range</t>
    <phoneticPr fontId="1"/>
  </si>
  <si>
    <t>Temparature</t>
    <phoneticPr fontId="1"/>
  </si>
  <si>
    <t>Days</t>
    <phoneticPr fontId="1"/>
  </si>
  <si>
    <t>Hours</t>
    <phoneticPr fontId="1"/>
  </si>
  <si>
    <t>Minutes</t>
    <phoneticPr fontId="1"/>
  </si>
  <si>
    <t>Days</t>
    <phoneticPr fontId="1"/>
  </si>
  <si>
    <t>Hours</t>
    <phoneticPr fontId="1"/>
  </si>
  <si>
    <t>Minutes</t>
    <phoneticPr fontId="1"/>
  </si>
  <si>
    <t>Seconds</t>
    <phoneticPr fontId="1"/>
  </si>
  <si>
    <t>Seconds</t>
    <phoneticPr fontId="1"/>
  </si>
  <si>
    <t>Elaps</t>
    <phoneticPr fontId="1"/>
  </si>
  <si>
    <t>TotalErr</t>
    <phoneticPr fontId="1"/>
  </si>
  <si>
    <t>.</t>
    <phoneticPr fontId="1"/>
  </si>
  <si>
    <t>103&amp;733=00</t>
    <phoneticPr fontId="1"/>
  </si>
  <si>
    <t>epson-rtc</t>
    <phoneticPr fontId="1"/>
  </si>
  <si>
    <t>RETURN to MENU.</t>
    <phoneticPr fontId="1"/>
  </si>
  <si>
    <t>Wednesday</t>
    <phoneticPr fontId="1"/>
  </si>
  <si>
    <t>Janualy_16</t>
    <phoneticPr fontId="1"/>
  </si>
  <si>
    <t>103&amp;733=00</t>
    <phoneticPr fontId="1"/>
  </si>
  <si>
    <t xml:space="preserve">Enter values in the yellow cells only
</t>
    <phoneticPr fontId="1"/>
  </si>
  <si>
    <t xml:space="preserve">Enter values in the yellow cells only
</t>
    <phoneticPr fontId="1"/>
  </si>
  <si>
    <t xml:space="preserve">Enter values in the yellow cells only
</t>
    <phoneticPr fontId="1"/>
  </si>
  <si>
    <t>Calculate the amount of frequency drift and clock error 
under different temperature conditions.</t>
    <phoneticPr fontId="1"/>
  </si>
  <si>
    <t>Time elapsed</t>
    <phoneticPr fontId="1"/>
  </si>
  <si>
    <t>Error after time elapsed</t>
    <phoneticPr fontId="1"/>
  </si>
  <si>
    <t>Temperature 
of crystal oscillator</t>
    <phoneticPr fontId="1"/>
  </si>
  <si>
    <t xml:space="preserve">The error of crystal oscillation frequency </t>
    <phoneticPr fontId="1"/>
  </si>
  <si>
    <r>
      <t xml:space="preserve">143 </t>
    </r>
    <r>
      <rPr>
        <sz val="6"/>
        <color indexed="9"/>
        <rFont val="ＭＳ Ｐゴシック"/>
        <family val="3"/>
        <charset val="128"/>
      </rPr>
      <t>　　＼</t>
    </r>
    <r>
      <rPr>
        <sz val="6"/>
        <color indexed="9"/>
        <rFont val="Arial"/>
        <family val="2"/>
      </rPr>
      <t>(*^</t>
    </r>
    <r>
      <rPr>
        <sz val="6"/>
        <color indexed="9"/>
        <rFont val="ＭＳ Ｐゴシック"/>
        <family val="3"/>
        <charset val="128"/>
      </rPr>
      <t>▽</t>
    </r>
    <r>
      <rPr>
        <sz val="6"/>
        <color indexed="9"/>
        <rFont val="Arial"/>
        <family val="2"/>
      </rPr>
      <t>^*)/</t>
    </r>
    <phoneticPr fontId="1"/>
  </si>
  <si>
    <t>ppm</t>
    <phoneticPr fontId="1"/>
  </si>
  <si>
    <t>Seconds</t>
    <phoneticPr fontId="1"/>
  </si>
  <si>
    <t>Minutes</t>
    <phoneticPr fontId="1"/>
  </si>
  <si>
    <t>Hours</t>
    <phoneticPr fontId="1"/>
  </si>
  <si>
    <t>Hours</t>
    <phoneticPr fontId="1"/>
  </si>
  <si>
    <t>Seconds</t>
    <phoneticPr fontId="1"/>
  </si>
  <si>
    <t>Monday</t>
    <phoneticPr fontId="1"/>
  </si>
  <si>
    <t>January_21</t>
    <phoneticPr fontId="1"/>
  </si>
  <si>
    <t xml:space="preserve">Calculate the amount of clock drift after some amount of time has elapsed for a given amount of frequency drift (ppm). </t>
    <phoneticPr fontId="1"/>
  </si>
  <si>
    <t>-50 to +150
degree</t>
    <phoneticPr fontId="1"/>
  </si>
  <si>
    <t>-1000 to +1000
ppm</t>
    <phoneticPr fontId="1"/>
  </si>
  <si>
    <t xml:space="preserve"> Convert the clock error that occurs after some length of time has passed and display it in ppm. </t>
    <phoneticPr fontId="1"/>
  </si>
  <si>
    <r>
      <t>Note : ppm = 10</t>
    </r>
    <r>
      <rPr>
        <vertAlign val="superscript"/>
        <sz val="12"/>
        <color indexed="8"/>
        <rFont val="Arial"/>
        <family val="2"/>
      </rPr>
      <t>-6</t>
    </r>
    <phoneticPr fontId="1"/>
  </si>
  <si>
    <t>Note: above calculation considers only the typ. temperature dependency of a 32.768 kHz XTAL
and ignores the shift of Ti, initial tolerance as well as CL mis-adjustment errors, aging and supply voltage dependencies.  A quadratic coefficient of 0.035 Typ is used.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</si>
</sst>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0.000_);[Red]\(0.000\)"/>
    <numFmt numFmtId="179" formatCode="0_ "/>
  </numFmts>
  <fonts count="49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Arial"/>
      <family val="2"/>
    </font>
    <font>
      <sz val="26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16"/>
      <name val="Arial"/>
      <family val="2"/>
    </font>
    <font>
      <sz val="6"/>
      <color indexed="9"/>
      <name val="Arial"/>
      <family val="2"/>
    </font>
    <font>
      <b/>
      <sz val="12"/>
      <color indexed="18"/>
      <name val="Arial"/>
      <family val="2"/>
    </font>
    <font>
      <sz val="12"/>
      <color indexed="16"/>
      <name val="Arial"/>
      <family val="2"/>
    </font>
    <font>
      <sz val="12"/>
      <color indexed="18"/>
      <name val="Arial"/>
      <family val="2"/>
    </font>
    <font>
      <sz val="6"/>
      <color indexed="9"/>
      <name val="ＭＳ Ｐゴシック"/>
      <family val="3"/>
      <charset val="128"/>
    </font>
    <font>
      <b/>
      <sz val="11"/>
      <color indexed="10"/>
      <name val="Arial"/>
      <family val="2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sz val="26"/>
      <color rgb="FF7030A0"/>
      <name val="Arial"/>
      <family val="2"/>
    </font>
    <font>
      <b/>
      <sz val="26"/>
      <color rgb="FF7030A0"/>
      <name val="Arial"/>
      <family val="2"/>
    </font>
    <font>
      <sz val="14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b/>
      <sz val="14"/>
      <color theme="3"/>
      <name val="Arial"/>
      <family val="2"/>
    </font>
    <font>
      <b/>
      <sz val="18"/>
      <color rgb="FF0070C0"/>
      <name val="Arial"/>
      <family val="2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14"/>
      <color rgb="FF0070C0"/>
      <name val="Arial"/>
      <family val="2"/>
    </font>
    <font>
      <b/>
      <sz val="14"/>
      <color rgb="FF0070C0"/>
      <name val="Arial"/>
      <family val="2"/>
    </font>
    <font>
      <sz val="6"/>
      <color theme="0"/>
      <name val="Arial"/>
      <family val="2"/>
    </font>
    <font>
      <u/>
      <sz val="11"/>
      <color theme="10"/>
      <name val="Arial"/>
      <family val="2"/>
    </font>
    <font>
      <sz val="12"/>
      <color theme="0" tint="-0.249977111117893"/>
      <name val="Arial"/>
      <family val="2"/>
    </font>
    <font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18"/>
      <color rgb="FF00B050"/>
      <name val="Arial"/>
      <family val="2"/>
    </font>
    <font>
      <b/>
      <sz val="16"/>
      <color rgb="FF00B050"/>
      <name val="Arial"/>
      <family val="2"/>
    </font>
    <font>
      <b/>
      <sz val="16"/>
      <color rgb="FF7030A0"/>
      <name val="Arial"/>
      <family val="2"/>
    </font>
    <font>
      <b/>
      <sz val="18"/>
      <color rgb="FFFF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6"/>
      <color rgb="FF0070C0"/>
      <name val="Arial"/>
      <family val="2"/>
    </font>
    <font>
      <b/>
      <sz val="20"/>
      <color rgb="FF0070C0"/>
      <name val="Arial"/>
      <family val="2"/>
    </font>
    <font>
      <b/>
      <sz val="12"/>
      <color rgb="FFFFFF00"/>
      <name val="Arial"/>
      <family val="2"/>
    </font>
    <font>
      <b/>
      <u/>
      <sz val="12"/>
      <color theme="10"/>
      <name val="Arial"/>
      <family val="2"/>
    </font>
    <font>
      <sz val="11"/>
      <color theme="3" tint="-0.499984740745262"/>
      <name val="ＭＳ Ｐゴシック"/>
      <family val="3"/>
      <charset val="128"/>
    </font>
    <font>
      <sz val="8"/>
      <color indexed="8"/>
      <name val="Arial"/>
      <family val="2"/>
    </font>
    <font>
      <sz val="8"/>
      <color indexed="8"/>
      <name val="ＭＳ Ｐゴシック"/>
      <family val="3"/>
      <charset val="128"/>
    </font>
    <font>
      <vertAlign val="superscript"/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3" tint="0.40000610370189521"/>
        </stop>
        <stop position="0.5">
          <color theme="0"/>
        </stop>
        <stop position="1">
          <color theme="3" tint="0.40000610370189521"/>
        </stop>
      </gradient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gradientFill degree="90">
        <stop position="0">
          <color rgb="FF00B0F0"/>
        </stop>
        <stop position="0.5">
          <color theme="3" tint="-0.25098422193060094"/>
        </stop>
        <stop position="1">
          <color rgb="FF00B0F0"/>
        </stop>
      </gradient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3" tint="-0.499984740745262"/>
      </left>
      <right/>
      <top/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ck">
        <color theme="3" tint="-0.24994659260841701"/>
      </left>
      <right style="thick">
        <color theme="3" tint="-0.24994659260841701"/>
      </right>
      <top style="thick">
        <color theme="3" tint="-0.24994659260841701"/>
      </top>
      <bottom style="thin">
        <color indexed="64"/>
      </bottom>
      <diagonal/>
    </border>
    <border>
      <left style="thick">
        <color theme="3" tint="-0.24994659260841701"/>
      </left>
      <right style="thick">
        <color theme="3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3" tint="-0.24994659260841701"/>
      </left>
      <right style="thick">
        <color theme="3" tint="-0.24994659260841701"/>
      </right>
      <top style="thin">
        <color indexed="64"/>
      </top>
      <bottom style="thick">
        <color theme="3" tint="-0.24994659260841701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 style="thick">
        <color rgb="FF7030A0"/>
      </right>
      <top/>
      <bottom/>
      <diagonal/>
    </border>
    <border>
      <left style="thick">
        <color rgb="FF7030A0"/>
      </left>
      <right style="thick">
        <color rgb="FF7030A0"/>
      </right>
      <top/>
      <bottom style="thick">
        <color rgb="FF7030A0"/>
      </bottom>
      <diagonal/>
    </border>
    <border>
      <left style="thin">
        <color theme="0"/>
      </left>
      <right/>
      <top style="medium">
        <color theme="3" tint="-0.24994659260841701"/>
      </top>
      <bottom style="thin">
        <color theme="0"/>
      </bottom>
      <diagonal/>
    </border>
    <border>
      <left/>
      <right/>
      <top style="medium">
        <color theme="3" tint="-0.24994659260841701"/>
      </top>
      <bottom style="thin">
        <color theme="0"/>
      </bottom>
      <diagonal/>
    </border>
    <border>
      <left/>
      <right style="thin">
        <color theme="0"/>
      </right>
      <top style="medium">
        <color theme="3" tint="-0.24994659260841701"/>
      </top>
      <bottom style="thin">
        <color theme="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18" fillId="2" borderId="8" xfId="0" applyFont="1" applyFill="1" applyBorder="1" applyProtection="1"/>
    <xf numFmtId="0" fontId="18" fillId="2" borderId="9" xfId="0" applyFont="1" applyFill="1" applyBorder="1" applyProtection="1"/>
    <xf numFmtId="0" fontId="2" fillId="0" borderId="10" xfId="0" applyFont="1" applyFill="1" applyBorder="1" applyProtection="1"/>
    <xf numFmtId="0" fontId="19" fillId="3" borderId="6" xfId="0" quotePrefix="1" applyFont="1" applyFill="1" applyBorder="1" applyProtection="1"/>
    <xf numFmtId="0" fontId="20" fillId="0" borderId="7" xfId="0" applyFont="1" applyFill="1" applyBorder="1" applyProtection="1"/>
    <xf numFmtId="0" fontId="21" fillId="0" borderId="11" xfId="0" applyFont="1" applyFill="1" applyBorder="1" applyAlignment="1" applyProtection="1">
      <alignment horizontal="center"/>
    </xf>
    <xf numFmtId="0" fontId="21" fillId="0" borderId="12" xfId="0" applyFont="1" applyFill="1" applyBorder="1" applyAlignment="1" applyProtection="1">
      <alignment horizontal="center"/>
    </xf>
    <xf numFmtId="0" fontId="3" fillId="0" borderId="5" xfId="0" applyFont="1" applyFill="1" applyBorder="1" applyProtection="1"/>
    <xf numFmtId="0" fontId="2" fillId="0" borderId="7" xfId="0" applyFont="1" applyFill="1" applyBorder="1" applyAlignment="1" applyProtection="1">
      <alignment horizontal="right"/>
    </xf>
    <xf numFmtId="0" fontId="4" fillId="0" borderId="11" xfId="0" applyFont="1" applyFill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right"/>
    </xf>
    <xf numFmtId="0" fontId="5" fillId="0" borderId="14" xfId="0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>
      <alignment horizontal="right"/>
    </xf>
    <xf numFmtId="0" fontId="2" fillId="0" borderId="11" xfId="0" applyFont="1" applyFill="1" applyBorder="1" applyAlignment="1" applyProtection="1"/>
    <xf numFmtId="0" fontId="5" fillId="0" borderId="10" xfId="0" applyFont="1" applyFill="1" applyBorder="1" applyProtection="1"/>
    <xf numFmtId="176" fontId="2" fillId="0" borderId="5" xfId="0" applyNumberFormat="1" applyFont="1" applyFill="1" applyBorder="1" applyProtection="1"/>
    <xf numFmtId="0" fontId="2" fillId="0" borderId="11" xfId="0" applyFont="1" applyFill="1" applyBorder="1" applyProtection="1"/>
    <xf numFmtId="179" fontId="22" fillId="4" borderId="15" xfId="0" applyNumberFormat="1" applyFont="1" applyFill="1" applyBorder="1" applyAlignment="1" applyProtection="1">
      <alignment horizontal="center"/>
    </xf>
    <xf numFmtId="0" fontId="2" fillId="0" borderId="12" xfId="0" applyFont="1" applyFill="1" applyBorder="1" applyProtection="1"/>
    <xf numFmtId="179" fontId="23" fillId="3" borderId="15" xfId="0" applyNumberFormat="1" applyFont="1" applyFill="1" applyBorder="1" applyAlignment="1" applyProtection="1">
      <alignment horizontal="center"/>
    </xf>
    <xf numFmtId="21" fontId="21" fillId="0" borderId="14" xfId="0" applyNumberFormat="1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left"/>
    </xf>
    <xf numFmtId="21" fontId="21" fillId="0" borderId="5" xfId="0" applyNumberFormat="1" applyFont="1" applyFill="1" applyBorder="1" applyAlignment="1" applyProtection="1">
      <alignment horizontal="center"/>
    </xf>
    <xf numFmtId="0" fontId="23" fillId="3" borderId="1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4" xfId="0" applyFont="1" applyFill="1" applyBorder="1" applyProtection="1"/>
    <xf numFmtId="179" fontId="2" fillId="0" borderId="5" xfId="0" applyNumberFormat="1" applyFont="1" applyFill="1" applyBorder="1" applyProtection="1"/>
    <xf numFmtId="0" fontId="6" fillId="0" borderId="5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0" fontId="2" fillId="0" borderId="5" xfId="0" quotePrefix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/>
    <xf numFmtId="176" fontId="8" fillId="0" borderId="6" xfId="0" applyNumberFormat="1" applyFont="1" applyFill="1" applyBorder="1" applyAlignment="1" applyProtection="1">
      <alignment horizontal="center"/>
    </xf>
    <xf numFmtId="179" fontId="24" fillId="0" borderId="16" xfId="0" applyNumberFormat="1" applyFont="1" applyFill="1" applyBorder="1" applyAlignment="1" applyProtection="1">
      <alignment horizontal="center"/>
    </xf>
    <xf numFmtId="0" fontId="24" fillId="0" borderId="16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/>
    <xf numFmtId="0" fontId="2" fillId="0" borderId="7" xfId="0" applyFont="1" applyFill="1" applyBorder="1" applyAlignment="1" applyProtection="1"/>
    <xf numFmtId="179" fontId="25" fillId="3" borderId="0" xfId="0" applyNumberFormat="1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/>
    <xf numFmtId="0" fontId="27" fillId="0" borderId="13" xfId="0" applyFont="1" applyFill="1" applyBorder="1" applyAlignment="1" applyProtection="1"/>
    <xf numFmtId="0" fontId="27" fillId="0" borderId="14" xfId="0" applyFont="1" applyFill="1" applyBorder="1" applyAlignment="1" applyProtection="1"/>
    <xf numFmtId="0" fontId="2" fillId="0" borderId="14" xfId="0" applyFont="1" applyFill="1" applyBorder="1" applyAlignment="1" applyProtection="1"/>
    <xf numFmtId="0" fontId="2" fillId="0" borderId="6" xfId="0" applyFont="1" applyFill="1" applyBorder="1" applyAlignment="1" applyProtection="1"/>
    <xf numFmtId="0" fontId="2" fillId="0" borderId="12" xfId="0" applyFont="1" applyFill="1" applyBorder="1" applyAlignment="1" applyProtection="1"/>
    <xf numFmtId="0" fontId="9" fillId="0" borderId="12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left"/>
    </xf>
    <xf numFmtId="0" fontId="10" fillId="0" borderId="12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/>
    <xf numFmtId="179" fontId="22" fillId="0" borderId="15" xfId="0" applyNumberFormat="1" applyFont="1" applyFill="1" applyBorder="1" applyAlignment="1" applyProtection="1">
      <alignment horizontal="center"/>
    </xf>
    <xf numFmtId="176" fontId="28" fillId="0" borderId="17" xfId="0" applyNumberFormat="1" applyFont="1" applyFill="1" applyBorder="1" applyAlignment="1" applyProtection="1"/>
    <xf numFmtId="0" fontId="28" fillId="0" borderId="17" xfId="0" applyFont="1" applyFill="1" applyBorder="1" applyAlignment="1" applyProtection="1"/>
    <xf numFmtId="179" fontId="29" fillId="0" borderId="17" xfId="0" applyNumberFormat="1" applyFont="1" applyFill="1" applyBorder="1" applyAlignment="1" applyProtection="1"/>
    <xf numFmtId="179" fontId="28" fillId="0" borderId="17" xfId="0" applyNumberFormat="1" applyFont="1" applyFill="1" applyBorder="1" applyAlignment="1" applyProtection="1"/>
    <xf numFmtId="0" fontId="28" fillId="0" borderId="18" xfId="0" applyFont="1" applyFill="1" applyBorder="1" applyAlignment="1" applyProtection="1"/>
    <xf numFmtId="0" fontId="30" fillId="3" borderId="18" xfId="0" applyFont="1" applyFill="1" applyBorder="1" applyAlignment="1" applyProtection="1"/>
    <xf numFmtId="0" fontId="2" fillId="0" borderId="19" xfId="0" applyFont="1" applyFill="1" applyBorder="1" applyAlignment="1" applyProtection="1"/>
    <xf numFmtId="0" fontId="10" fillId="0" borderId="5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/>
    </xf>
    <xf numFmtId="177" fontId="12" fillId="0" borderId="5" xfId="0" applyNumberFormat="1" applyFont="1" applyFill="1" applyBorder="1" applyAlignment="1" applyProtection="1"/>
    <xf numFmtId="0" fontId="13" fillId="0" borderId="5" xfId="0" applyFont="1" applyFill="1" applyBorder="1" applyAlignment="1" applyProtection="1"/>
    <xf numFmtId="178" fontId="10" fillId="0" borderId="7" xfId="0" applyNumberFormat="1" applyFont="1" applyFill="1" applyBorder="1" applyAlignment="1" applyProtection="1"/>
    <xf numFmtId="178" fontId="10" fillId="0" borderId="5" xfId="0" applyNumberFormat="1" applyFont="1" applyFill="1" applyBorder="1" applyAlignment="1" applyProtection="1"/>
    <xf numFmtId="0" fontId="13" fillId="0" borderId="14" xfId="0" applyFont="1" applyFill="1" applyBorder="1" applyAlignment="1" applyProtection="1"/>
    <xf numFmtId="0" fontId="31" fillId="0" borderId="5" xfId="1" applyFont="1" applyFill="1" applyBorder="1" applyAlignment="1" applyProtection="1">
      <alignment horizontal="center"/>
    </xf>
    <xf numFmtId="177" fontId="13" fillId="0" borderId="5" xfId="0" applyNumberFormat="1" applyFont="1" applyFill="1" applyBorder="1" applyAlignment="1" applyProtection="1"/>
    <xf numFmtId="177" fontId="14" fillId="0" borderId="5" xfId="0" applyNumberFormat="1" applyFont="1" applyFill="1" applyBorder="1" applyAlignment="1" applyProtection="1"/>
    <xf numFmtId="0" fontId="32" fillId="5" borderId="20" xfId="0" applyFont="1" applyFill="1" applyBorder="1" applyAlignment="1" applyProtection="1">
      <alignment horizontal="right"/>
    </xf>
    <xf numFmtId="0" fontId="32" fillId="5" borderId="20" xfId="0" applyFont="1" applyFill="1" applyBorder="1" applyProtection="1"/>
    <xf numFmtId="0" fontId="32" fillId="5" borderId="17" xfId="0" applyFont="1" applyFill="1" applyBorder="1" applyProtection="1"/>
    <xf numFmtId="0" fontId="32" fillId="5" borderId="17" xfId="0" applyFont="1" applyFill="1" applyBorder="1" applyAlignment="1" applyProtection="1">
      <alignment horizontal="left" vertical="center"/>
    </xf>
    <xf numFmtId="179" fontId="32" fillId="5" borderId="17" xfId="0" applyNumberFormat="1" applyFont="1" applyFill="1" applyBorder="1" applyProtection="1"/>
    <xf numFmtId="0" fontId="32" fillId="5" borderId="17" xfId="0" quotePrefix="1" applyFont="1" applyFill="1" applyBorder="1" applyProtection="1"/>
    <xf numFmtId="0" fontId="33" fillId="3" borderId="0" xfId="0" applyFont="1" applyFill="1"/>
    <xf numFmtId="21" fontId="33" fillId="3" borderId="0" xfId="0" applyNumberFormat="1" applyFont="1" applyFill="1"/>
    <xf numFmtId="49" fontId="34" fillId="6" borderId="15" xfId="0" quotePrefix="1" applyNumberFormat="1" applyFont="1" applyFill="1" applyBorder="1" applyAlignment="1" applyProtection="1">
      <alignment horizontal="center" vertical="center" wrapText="1"/>
    </xf>
    <xf numFmtId="0" fontId="36" fillId="6" borderId="15" xfId="0" applyFont="1" applyFill="1" applyBorder="1" applyAlignment="1" applyProtection="1">
      <alignment horizontal="center" vertical="center"/>
    </xf>
    <xf numFmtId="0" fontId="34" fillId="6" borderId="21" xfId="0" quotePrefix="1" applyFont="1" applyFill="1" applyBorder="1" applyAlignment="1" applyProtection="1">
      <alignment horizontal="center" vertical="center" wrapText="1"/>
    </xf>
    <xf numFmtId="0" fontId="18" fillId="2" borderId="22" xfId="0" applyFont="1" applyFill="1" applyBorder="1" applyAlignment="1" applyProtection="1">
      <alignment vertical="center"/>
    </xf>
    <xf numFmtId="0" fontId="37" fillId="0" borderId="23" xfId="0" applyNumberFormat="1" applyFont="1" applyFill="1" applyBorder="1" applyAlignment="1" applyProtection="1">
      <alignment horizontal="center" vertical="center"/>
    </xf>
    <xf numFmtId="21" fontId="37" fillId="0" borderId="23" xfId="0" applyNumberFormat="1" applyFont="1" applyFill="1" applyBorder="1" applyAlignment="1" applyProtection="1">
      <alignment horizontal="center" vertical="center"/>
    </xf>
    <xf numFmtId="179" fontId="38" fillId="2" borderId="15" xfId="0" applyNumberFormat="1" applyFont="1" applyFill="1" applyBorder="1" applyAlignment="1" applyProtection="1">
      <alignment horizontal="center" vertical="center"/>
      <protection locked="0"/>
    </xf>
    <xf numFmtId="0" fontId="38" fillId="2" borderId="17" xfId="0" applyFont="1" applyFill="1" applyBorder="1" applyAlignment="1" applyProtection="1">
      <alignment horizontal="center"/>
      <protection locked="0"/>
    </xf>
    <xf numFmtId="179" fontId="38" fillId="2" borderId="17" xfId="0" applyNumberFormat="1" applyFont="1" applyFill="1" applyBorder="1" applyAlignment="1" applyProtection="1">
      <alignment horizontal="center"/>
      <protection locked="0"/>
    </xf>
    <xf numFmtId="176" fontId="23" fillId="3" borderId="15" xfId="0" applyNumberFormat="1" applyFont="1" applyFill="1" applyBorder="1" applyAlignment="1" applyProtection="1">
      <alignment horizontal="center"/>
    </xf>
    <xf numFmtId="0" fontId="45" fillId="3" borderId="4" xfId="0" applyFont="1" applyFill="1" applyBorder="1"/>
    <xf numFmtId="177" fontId="45" fillId="3" borderId="4" xfId="0" applyNumberFormat="1" applyFont="1" applyFill="1" applyBorder="1"/>
    <xf numFmtId="0" fontId="45" fillId="3" borderId="4" xfId="0" quotePrefix="1" applyFont="1" applyFill="1" applyBorder="1"/>
    <xf numFmtId="21" fontId="45" fillId="3" borderId="4" xfId="0" applyNumberFormat="1" applyFont="1" applyFill="1" applyBorder="1"/>
    <xf numFmtId="179" fontId="45" fillId="3" borderId="4" xfId="0" applyNumberFormat="1" applyFont="1" applyFill="1" applyBorder="1"/>
    <xf numFmtId="177" fontId="35" fillId="6" borderId="15" xfId="0" applyNumberFormat="1" applyFont="1" applyFill="1" applyBorder="1" applyAlignment="1" applyProtection="1">
      <alignment horizontal="center" vertical="center"/>
    </xf>
    <xf numFmtId="0" fontId="39" fillId="7" borderId="24" xfId="0" applyFont="1" applyFill="1" applyBorder="1" applyAlignment="1" applyProtection="1">
      <alignment horizontal="center" vertical="center" wrapText="1"/>
    </xf>
    <xf numFmtId="0" fontId="40" fillId="7" borderId="0" xfId="0" applyFont="1" applyFill="1" applyBorder="1" applyAlignment="1" applyProtection="1">
      <alignment horizontal="center" vertical="center"/>
    </xf>
    <xf numFmtId="0" fontId="40" fillId="7" borderId="25" xfId="0" applyFont="1" applyFill="1" applyBorder="1" applyAlignment="1" applyProtection="1">
      <alignment horizontal="center" vertical="center"/>
    </xf>
    <xf numFmtId="0" fontId="40" fillId="7" borderId="26" xfId="0" applyFont="1" applyFill="1" applyBorder="1" applyAlignment="1" applyProtection="1">
      <alignment horizontal="center" vertical="center"/>
    </xf>
    <xf numFmtId="0" fontId="39" fillId="7" borderId="27" xfId="0" applyFont="1" applyFill="1" applyBorder="1" applyAlignment="1" applyProtection="1">
      <alignment horizontal="center" vertical="center" wrapText="1"/>
    </xf>
    <xf numFmtId="0" fontId="39" fillId="7" borderId="25" xfId="0" applyFont="1" applyFill="1" applyBorder="1" applyAlignment="1" applyProtection="1">
      <alignment horizontal="center" vertical="center"/>
    </xf>
    <xf numFmtId="0" fontId="39" fillId="7" borderId="26" xfId="0" applyFont="1" applyFill="1" applyBorder="1" applyAlignment="1" applyProtection="1">
      <alignment horizontal="center" vertical="center"/>
    </xf>
    <xf numFmtId="0" fontId="7" fillId="6" borderId="15" xfId="0" applyFont="1" applyFill="1" applyBorder="1" applyAlignment="1" applyProtection="1">
      <alignment horizontal="center" wrapText="1"/>
    </xf>
    <xf numFmtId="0" fontId="7" fillId="6" borderId="15" xfId="0" applyFont="1" applyFill="1" applyBorder="1" applyAlignment="1" applyProtection="1">
      <alignment horizontal="center"/>
    </xf>
    <xf numFmtId="179" fontId="23" fillId="4" borderId="28" xfId="0" applyNumberFormat="1" applyFont="1" applyFill="1" applyBorder="1" applyAlignment="1" applyProtection="1">
      <alignment horizontal="center"/>
    </xf>
    <xf numFmtId="179" fontId="23" fillId="4" borderId="29" xfId="0" applyNumberFormat="1" applyFont="1" applyFill="1" applyBorder="1" applyAlignment="1" applyProtection="1">
      <alignment horizontal="center"/>
    </xf>
    <xf numFmtId="0" fontId="43" fillId="5" borderId="1" xfId="0" applyFont="1" applyFill="1" applyBorder="1" applyAlignment="1" applyProtection="1">
      <alignment horizontal="center"/>
    </xf>
    <xf numFmtId="0" fontId="43" fillId="5" borderId="2" xfId="0" applyFont="1" applyFill="1" applyBorder="1" applyAlignment="1" applyProtection="1">
      <alignment horizontal="center"/>
    </xf>
    <xf numFmtId="0" fontId="43" fillId="5" borderId="3" xfId="0" applyFont="1" applyFill="1" applyBorder="1" applyAlignment="1" applyProtection="1">
      <alignment horizontal="center"/>
    </xf>
    <xf numFmtId="0" fontId="16" fillId="6" borderId="15" xfId="0" applyFont="1" applyFill="1" applyBorder="1" applyAlignment="1" applyProtection="1">
      <alignment horizontal="center" wrapText="1"/>
    </xf>
    <xf numFmtId="0" fontId="16" fillId="6" borderId="15" xfId="0" applyFont="1" applyFill="1" applyBorder="1" applyAlignment="1" applyProtection="1">
      <alignment horizontal="center"/>
    </xf>
    <xf numFmtId="0" fontId="44" fillId="8" borderId="33" xfId="1" applyFont="1" applyFill="1" applyBorder="1" applyAlignment="1" applyProtection="1">
      <alignment horizontal="center" vertical="center"/>
      <protection locked="0"/>
    </xf>
    <xf numFmtId="0" fontId="44" fillId="8" borderId="34" xfId="1" applyFont="1" applyFill="1" applyBorder="1" applyAlignment="1" applyProtection="1">
      <alignment horizontal="center" vertical="center"/>
      <protection locked="0"/>
    </xf>
    <xf numFmtId="0" fontId="44" fillId="8" borderId="35" xfId="1" applyFont="1" applyFill="1" applyBorder="1" applyAlignment="1" applyProtection="1">
      <alignment horizontal="center" vertical="center"/>
      <protection locked="0"/>
    </xf>
    <xf numFmtId="0" fontId="41" fillId="6" borderId="30" xfId="0" applyFont="1" applyFill="1" applyBorder="1" applyAlignment="1" applyProtection="1">
      <alignment horizontal="center" vertical="center"/>
    </xf>
    <xf numFmtId="0" fontId="41" fillId="6" borderId="31" xfId="0" applyFont="1" applyFill="1" applyBorder="1" applyAlignment="1" applyProtection="1">
      <alignment horizontal="center" vertical="center"/>
    </xf>
    <xf numFmtId="0" fontId="41" fillId="6" borderId="32" xfId="0" applyFont="1" applyFill="1" applyBorder="1" applyAlignment="1" applyProtection="1">
      <alignment horizontal="center" vertical="center"/>
    </xf>
    <xf numFmtId="0" fontId="46" fillId="0" borderId="36" xfId="0" applyFont="1" applyFill="1" applyBorder="1" applyAlignment="1" applyProtection="1">
      <alignment wrapText="1"/>
    </xf>
    <xf numFmtId="0" fontId="47" fillId="0" borderId="37" xfId="0" applyFont="1" applyBorder="1" applyAlignment="1"/>
    <xf numFmtId="0" fontId="47" fillId="0" borderId="38" xfId="0" applyFont="1" applyBorder="1" applyAlignment="1"/>
    <xf numFmtId="177" fontId="42" fillId="6" borderId="30" xfId="0" applyNumberFormat="1" applyFont="1" applyFill="1" applyBorder="1" applyAlignment="1" applyProtection="1">
      <alignment horizontal="center" vertical="center"/>
    </xf>
    <xf numFmtId="177" fontId="42" fillId="6" borderId="31" xfId="0" applyNumberFormat="1" applyFont="1" applyFill="1" applyBorder="1" applyAlignment="1" applyProtection="1">
      <alignment horizontal="center" vertical="center"/>
    </xf>
    <xf numFmtId="177" fontId="42" fillId="6" borderId="32" xfId="0" applyNumberFormat="1" applyFont="1" applyFill="1" applyBorder="1" applyAlignment="1" applyProtection="1">
      <alignment horizontal="center" vertical="center"/>
    </xf>
    <xf numFmtId="177" fontId="38" fillId="2" borderId="21" xfId="0" applyNumberFormat="1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  <c:txPr>
        <a:bodyPr/>
        <a:lstStyle/>
        <a:p>
          <a:pPr>
            <a:defRPr lang="ja-JP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4706689582583908E-2"/>
          <c:y val="6.9803514144065326E-2"/>
          <c:w val="0.85911747072225109"/>
          <c:h val="0.63548123939030243"/>
        </c:manualLayout>
      </c:layout>
      <c:scatterChart>
        <c:scatterStyle val="lineMarker"/>
        <c:varyColors val="0"/>
        <c:ser>
          <c:idx val="1"/>
          <c:order val="0"/>
          <c:tx>
            <c:strRef>
              <c:f>CalcSheet!$M$1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strRef>
              <c:f>CalcSheet!$K$2:$K$102</c:f>
              <c:strCache>
                <c:ptCount val="101"/>
                <c:pt idx="0">
                  <c:v>Elapsed days</c:v>
                </c:pt>
                <c:pt idx="1">
                  <c:v>1.00 </c:v>
                </c:pt>
                <c:pt idx="2">
                  <c:v>2.00 </c:v>
                </c:pt>
                <c:pt idx="3">
                  <c:v>3.00 </c:v>
                </c:pt>
                <c:pt idx="4">
                  <c:v>4.00 </c:v>
                </c:pt>
                <c:pt idx="5">
                  <c:v>5.00 </c:v>
                </c:pt>
                <c:pt idx="6">
                  <c:v>6.00 </c:v>
                </c:pt>
                <c:pt idx="7">
                  <c:v>7.00 </c:v>
                </c:pt>
                <c:pt idx="8">
                  <c:v>8.00 </c:v>
                </c:pt>
                <c:pt idx="9">
                  <c:v>9.00 </c:v>
                </c:pt>
                <c:pt idx="10">
                  <c:v>10.00 </c:v>
                </c:pt>
                <c:pt idx="11">
                  <c:v>11.00 </c:v>
                </c:pt>
                <c:pt idx="12">
                  <c:v>12.00 </c:v>
                </c:pt>
                <c:pt idx="13">
                  <c:v>13.00 </c:v>
                </c:pt>
                <c:pt idx="14">
                  <c:v>14.00 </c:v>
                </c:pt>
                <c:pt idx="15">
                  <c:v>15.00 </c:v>
                </c:pt>
                <c:pt idx="16">
                  <c:v>16.00 </c:v>
                </c:pt>
                <c:pt idx="17">
                  <c:v>17.00 </c:v>
                </c:pt>
                <c:pt idx="18">
                  <c:v>18.00 </c:v>
                </c:pt>
                <c:pt idx="19">
                  <c:v>19.00 </c:v>
                </c:pt>
                <c:pt idx="20">
                  <c:v>20.00 </c:v>
                </c:pt>
                <c:pt idx="21">
                  <c:v>21.00 </c:v>
                </c:pt>
                <c:pt idx="22">
                  <c:v>22.00 </c:v>
                </c:pt>
                <c:pt idx="23">
                  <c:v>23.00 </c:v>
                </c:pt>
                <c:pt idx="24">
                  <c:v>24.00 </c:v>
                </c:pt>
                <c:pt idx="25">
                  <c:v>25.00 </c:v>
                </c:pt>
                <c:pt idx="26">
                  <c:v>26.00 </c:v>
                </c:pt>
                <c:pt idx="27">
                  <c:v>27.00 </c:v>
                </c:pt>
                <c:pt idx="28">
                  <c:v>28.00 </c:v>
                </c:pt>
                <c:pt idx="29">
                  <c:v>29.00 </c:v>
                </c:pt>
                <c:pt idx="30">
                  <c:v>30.00 </c:v>
                </c:pt>
                <c:pt idx="31">
                  <c:v>31.00 </c:v>
                </c:pt>
                <c:pt idx="32">
                  <c:v>32.00 </c:v>
                </c:pt>
                <c:pt idx="33">
                  <c:v>33.00 </c:v>
                </c:pt>
                <c:pt idx="34">
                  <c:v>34.00 </c:v>
                </c:pt>
                <c:pt idx="35">
                  <c:v>35.00 </c:v>
                </c:pt>
                <c:pt idx="36">
                  <c:v>36.00 </c:v>
                </c:pt>
                <c:pt idx="37">
                  <c:v>37.00 </c:v>
                </c:pt>
                <c:pt idx="38">
                  <c:v>38.00 </c:v>
                </c:pt>
                <c:pt idx="39">
                  <c:v>39.00 </c:v>
                </c:pt>
                <c:pt idx="40">
                  <c:v>40.00 </c:v>
                </c:pt>
                <c:pt idx="41">
                  <c:v>41.00 </c:v>
                </c:pt>
                <c:pt idx="42">
                  <c:v>42.00 </c:v>
                </c:pt>
                <c:pt idx="43">
                  <c:v>43.00 </c:v>
                </c:pt>
                <c:pt idx="44">
                  <c:v>44.00 </c:v>
                </c:pt>
                <c:pt idx="45">
                  <c:v>45.00 </c:v>
                </c:pt>
                <c:pt idx="46">
                  <c:v>46.00 </c:v>
                </c:pt>
                <c:pt idx="47">
                  <c:v>47.00 </c:v>
                </c:pt>
                <c:pt idx="48">
                  <c:v>48.00 </c:v>
                </c:pt>
                <c:pt idx="49">
                  <c:v>49.00 </c:v>
                </c:pt>
                <c:pt idx="50">
                  <c:v>50.00 </c:v>
                </c:pt>
                <c:pt idx="51">
                  <c:v>51.00 </c:v>
                </c:pt>
                <c:pt idx="52">
                  <c:v>52.00 </c:v>
                </c:pt>
                <c:pt idx="53">
                  <c:v>53.00 </c:v>
                </c:pt>
                <c:pt idx="54">
                  <c:v>54.00 </c:v>
                </c:pt>
                <c:pt idx="55">
                  <c:v>55.00 </c:v>
                </c:pt>
                <c:pt idx="56">
                  <c:v>56.00 </c:v>
                </c:pt>
                <c:pt idx="57">
                  <c:v>57.00 </c:v>
                </c:pt>
                <c:pt idx="58">
                  <c:v>58.00 </c:v>
                </c:pt>
                <c:pt idx="59">
                  <c:v>59.00 </c:v>
                </c:pt>
                <c:pt idx="60">
                  <c:v>60.00 </c:v>
                </c:pt>
                <c:pt idx="61">
                  <c:v>61.00 </c:v>
                </c:pt>
                <c:pt idx="62">
                  <c:v>62.00 </c:v>
                </c:pt>
                <c:pt idx="63">
                  <c:v>63.00 </c:v>
                </c:pt>
                <c:pt idx="64">
                  <c:v>64.00 </c:v>
                </c:pt>
                <c:pt idx="65">
                  <c:v>65.00 </c:v>
                </c:pt>
                <c:pt idx="66">
                  <c:v>66.00 </c:v>
                </c:pt>
                <c:pt idx="67">
                  <c:v>67.00 </c:v>
                </c:pt>
                <c:pt idx="68">
                  <c:v>68.00 </c:v>
                </c:pt>
                <c:pt idx="69">
                  <c:v>69.00 </c:v>
                </c:pt>
                <c:pt idx="70">
                  <c:v>70.00 </c:v>
                </c:pt>
                <c:pt idx="71">
                  <c:v>71.00 </c:v>
                </c:pt>
                <c:pt idx="72">
                  <c:v>72.00 </c:v>
                </c:pt>
                <c:pt idx="73">
                  <c:v>73.00 </c:v>
                </c:pt>
                <c:pt idx="74">
                  <c:v>74.00 </c:v>
                </c:pt>
                <c:pt idx="75">
                  <c:v>75.00 </c:v>
                </c:pt>
                <c:pt idx="76">
                  <c:v>76.00 </c:v>
                </c:pt>
                <c:pt idx="77">
                  <c:v>77.00 </c:v>
                </c:pt>
                <c:pt idx="78">
                  <c:v>78.00 </c:v>
                </c:pt>
                <c:pt idx="79">
                  <c:v>79.00 </c:v>
                </c:pt>
                <c:pt idx="80">
                  <c:v>80.00 </c:v>
                </c:pt>
                <c:pt idx="81">
                  <c:v>81.00 </c:v>
                </c:pt>
                <c:pt idx="82">
                  <c:v>82.00 </c:v>
                </c:pt>
                <c:pt idx="83">
                  <c:v>83.00 </c:v>
                </c:pt>
                <c:pt idx="84">
                  <c:v>84.00 </c:v>
                </c:pt>
                <c:pt idx="85">
                  <c:v>85.00 </c:v>
                </c:pt>
                <c:pt idx="86">
                  <c:v>86.00 </c:v>
                </c:pt>
                <c:pt idx="87">
                  <c:v>87.00 </c:v>
                </c:pt>
                <c:pt idx="88">
                  <c:v>88.00 </c:v>
                </c:pt>
                <c:pt idx="89">
                  <c:v>89.00 </c:v>
                </c:pt>
                <c:pt idx="90">
                  <c:v>90.00 </c:v>
                </c:pt>
                <c:pt idx="91">
                  <c:v>91.00 </c:v>
                </c:pt>
                <c:pt idx="92">
                  <c:v>92.00 </c:v>
                </c:pt>
                <c:pt idx="93">
                  <c:v>93.00 </c:v>
                </c:pt>
                <c:pt idx="94">
                  <c:v>94.00 </c:v>
                </c:pt>
                <c:pt idx="95">
                  <c:v>95.00 </c:v>
                </c:pt>
                <c:pt idx="96">
                  <c:v>96.00 </c:v>
                </c:pt>
                <c:pt idx="97">
                  <c:v>97.00 </c:v>
                </c:pt>
                <c:pt idx="98">
                  <c:v>98.00 </c:v>
                </c:pt>
                <c:pt idx="99">
                  <c:v>99.00 </c:v>
                </c:pt>
                <c:pt idx="100">
                  <c:v>100.00 </c:v>
                </c:pt>
              </c:strCache>
            </c:strRef>
          </c:xVal>
          <c:yVal>
            <c:numRef>
              <c:f>CalcSheet!$M$2:$M$102</c:f>
              <c:numCache>
                <c:formatCode>0.00_ </c:formatCode>
                <c:ptCount val="101"/>
                <c:pt idx="1">
                  <c:v>0.28771200000000002</c:v>
                </c:pt>
                <c:pt idx="2">
                  <c:v>0.57542400000000005</c:v>
                </c:pt>
                <c:pt idx="3">
                  <c:v>0.86313600000000001</c:v>
                </c:pt>
                <c:pt idx="4">
                  <c:v>1.1508480000000001</c:v>
                </c:pt>
                <c:pt idx="5">
                  <c:v>1.4385600000000001</c:v>
                </c:pt>
                <c:pt idx="6">
                  <c:v>1.726272</c:v>
                </c:pt>
                <c:pt idx="7">
                  <c:v>2.0139840000000002</c:v>
                </c:pt>
                <c:pt idx="8">
                  <c:v>2.3016960000000002</c:v>
                </c:pt>
                <c:pt idx="9">
                  <c:v>2.5894080000000002</c:v>
                </c:pt>
                <c:pt idx="10">
                  <c:v>2.8771200000000001</c:v>
                </c:pt>
                <c:pt idx="11">
                  <c:v>3.1648320000000001</c:v>
                </c:pt>
                <c:pt idx="12">
                  <c:v>3.4525440000000001</c:v>
                </c:pt>
                <c:pt idx="13">
                  <c:v>3.740256</c:v>
                </c:pt>
                <c:pt idx="14">
                  <c:v>4.0279680000000004</c:v>
                </c:pt>
                <c:pt idx="15">
                  <c:v>4.3156800000000004</c:v>
                </c:pt>
                <c:pt idx="16">
                  <c:v>4.6033920000000004</c:v>
                </c:pt>
                <c:pt idx="17">
                  <c:v>4.8911040000000003</c:v>
                </c:pt>
                <c:pt idx="18">
                  <c:v>5.1788160000000003</c:v>
                </c:pt>
                <c:pt idx="19">
                  <c:v>5.4665280000000003</c:v>
                </c:pt>
                <c:pt idx="20">
                  <c:v>5.7542400000000002</c:v>
                </c:pt>
                <c:pt idx="21">
                  <c:v>6.0419520000000002</c:v>
                </c:pt>
                <c:pt idx="22">
                  <c:v>6.3296640000000002</c:v>
                </c:pt>
                <c:pt idx="23">
                  <c:v>6.6173760000000001</c:v>
                </c:pt>
                <c:pt idx="24">
                  <c:v>6.9050880000000001</c:v>
                </c:pt>
                <c:pt idx="25">
                  <c:v>7.1928000000000001</c:v>
                </c:pt>
                <c:pt idx="26">
                  <c:v>7.4805120000000001</c:v>
                </c:pt>
                <c:pt idx="27">
                  <c:v>7.768224</c:v>
                </c:pt>
                <c:pt idx="28">
                  <c:v>8.0559360000000009</c:v>
                </c:pt>
                <c:pt idx="29">
                  <c:v>8.343648</c:v>
                </c:pt>
                <c:pt idx="30">
                  <c:v>8.6313600000000008</c:v>
                </c:pt>
                <c:pt idx="31">
                  <c:v>8.9190719999999999</c:v>
                </c:pt>
                <c:pt idx="32">
                  <c:v>9.2067840000000007</c:v>
                </c:pt>
                <c:pt idx="33">
                  <c:v>9.4944959999999998</c:v>
                </c:pt>
                <c:pt idx="34">
                  <c:v>9.7822080000000007</c:v>
                </c:pt>
                <c:pt idx="35">
                  <c:v>10.06992</c:v>
                </c:pt>
                <c:pt idx="36">
                  <c:v>10.357632000000001</c:v>
                </c:pt>
                <c:pt idx="37">
                  <c:v>10.645344</c:v>
                </c:pt>
                <c:pt idx="38">
                  <c:v>10.933056000000001</c:v>
                </c:pt>
                <c:pt idx="39">
                  <c:v>11.220768</c:v>
                </c:pt>
                <c:pt idx="40">
                  <c:v>11.50848</c:v>
                </c:pt>
                <c:pt idx="41">
                  <c:v>11.796192</c:v>
                </c:pt>
                <c:pt idx="42">
                  <c:v>12.083904</c:v>
                </c:pt>
                <c:pt idx="43">
                  <c:v>12.371616</c:v>
                </c:pt>
                <c:pt idx="44">
                  <c:v>12.659328</c:v>
                </c:pt>
                <c:pt idx="45">
                  <c:v>12.947039999999999</c:v>
                </c:pt>
                <c:pt idx="46">
                  <c:v>13.234752</c:v>
                </c:pt>
                <c:pt idx="47">
                  <c:v>13.522463999999999</c:v>
                </c:pt>
                <c:pt idx="48">
                  <c:v>13.810176</c:v>
                </c:pt>
                <c:pt idx="49">
                  <c:v>14.097887999999999</c:v>
                </c:pt>
                <c:pt idx="50">
                  <c:v>14.3856</c:v>
                </c:pt>
                <c:pt idx="51">
                  <c:v>14.673311999999999</c:v>
                </c:pt>
                <c:pt idx="52">
                  <c:v>14.961024</c:v>
                </c:pt>
                <c:pt idx="53">
                  <c:v>15.248735999999999</c:v>
                </c:pt>
                <c:pt idx="54">
                  <c:v>15.536448</c:v>
                </c:pt>
                <c:pt idx="55">
                  <c:v>15.824159999999999</c:v>
                </c:pt>
                <c:pt idx="56">
                  <c:v>16.111872000000002</c:v>
                </c:pt>
                <c:pt idx="57">
                  <c:v>16.399584000000001</c:v>
                </c:pt>
                <c:pt idx="58">
                  <c:v>16.687296</c:v>
                </c:pt>
                <c:pt idx="59">
                  <c:v>16.975007999999999</c:v>
                </c:pt>
                <c:pt idx="60">
                  <c:v>17.262720000000002</c:v>
                </c:pt>
                <c:pt idx="61">
                  <c:v>17.550432000000001</c:v>
                </c:pt>
                <c:pt idx="62">
                  <c:v>17.838144</c:v>
                </c:pt>
                <c:pt idx="63">
                  <c:v>18.125855999999999</c:v>
                </c:pt>
                <c:pt idx="64">
                  <c:v>18.413568000000001</c:v>
                </c:pt>
                <c:pt idx="65">
                  <c:v>18.701280000000001</c:v>
                </c:pt>
                <c:pt idx="66">
                  <c:v>18.988992</c:v>
                </c:pt>
                <c:pt idx="67">
                  <c:v>19.276703999999999</c:v>
                </c:pt>
                <c:pt idx="68">
                  <c:v>19.564416000000001</c:v>
                </c:pt>
                <c:pt idx="69">
                  <c:v>19.852128</c:v>
                </c:pt>
                <c:pt idx="70">
                  <c:v>20.13984</c:v>
                </c:pt>
                <c:pt idx="71">
                  <c:v>20.427551999999999</c:v>
                </c:pt>
                <c:pt idx="72">
                  <c:v>20.715264000000001</c:v>
                </c:pt>
                <c:pt idx="73">
                  <c:v>21.002976</c:v>
                </c:pt>
                <c:pt idx="74">
                  <c:v>21.290687999999999</c:v>
                </c:pt>
                <c:pt idx="75">
                  <c:v>21.578399999999998</c:v>
                </c:pt>
                <c:pt idx="76">
                  <c:v>21.866112000000001</c:v>
                </c:pt>
                <c:pt idx="77">
                  <c:v>22.153824</c:v>
                </c:pt>
                <c:pt idx="78">
                  <c:v>22.441535999999999</c:v>
                </c:pt>
                <c:pt idx="79">
                  <c:v>22.729247999999998</c:v>
                </c:pt>
                <c:pt idx="80">
                  <c:v>23.016960000000001</c:v>
                </c:pt>
                <c:pt idx="81">
                  <c:v>23.304672</c:v>
                </c:pt>
                <c:pt idx="82">
                  <c:v>23.592383999999999</c:v>
                </c:pt>
                <c:pt idx="83">
                  <c:v>23.880096000000002</c:v>
                </c:pt>
                <c:pt idx="84">
                  <c:v>24.167808000000001</c:v>
                </c:pt>
                <c:pt idx="85">
                  <c:v>24.45552</c:v>
                </c:pt>
                <c:pt idx="86">
                  <c:v>24.743231999999999</c:v>
                </c:pt>
                <c:pt idx="87">
                  <c:v>25.030944000000002</c:v>
                </c:pt>
                <c:pt idx="88">
                  <c:v>25.318656000000001</c:v>
                </c:pt>
                <c:pt idx="89">
                  <c:v>25.606368</c:v>
                </c:pt>
                <c:pt idx="90">
                  <c:v>25.894079999999999</c:v>
                </c:pt>
                <c:pt idx="91">
                  <c:v>26.181792000000002</c:v>
                </c:pt>
                <c:pt idx="92">
                  <c:v>26.469504000000001</c:v>
                </c:pt>
                <c:pt idx="93">
                  <c:v>26.757216</c:v>
                </c:pt>
                <c:pt idx="94">
                  <c:v>27.044927999999999</c:v>
                </c:pt>
                <c:pt idx="95">
                  <c:v>27.332640000000001</c:v>
                </c:pt>
                <c:pt idx="96">
                  <c:v>27.620352</c:v>
                </c:pt>
                <c:pt idx="97">
                  <c:v>27.908064</c:v>
                </c:pt>
                <c:pt idx="98">
                  <c:v>28.195775999999999</c:v>
                </c:pt>
                <c:pt idx="99">
                  <c:v>28.483488000000001</c:v>
                </c:pt>
                <c:pt idx="100">
                  <c:v>28.7712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27-46CD-8D34-B765AAE8D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421608"/>
        <c:axId val="1"/>
      </c:scatterChart>
      <c:valAx>
        <c:axId val="319421608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007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 altLang="ja-JP" baseline="0">
                    <a:solidFill>
                      <a:schemeClr val="bg1"/>
                    </a:solidFill>
                  </a:rPr>
                  <a:t>Elapsed Day</a:t>
                </a:r>
                <a:endParaRPr lang="ja-JP" altLang="en-US" baseline="0">
                  <a:solidFill>
                    <a:schemeClr val="bg1"/>
                  </a:solid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5"/>
      </c:val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70C0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lang="ja-JP"/>
                </a:pPr>
                <a:r>
                  <a:rPr lang="en-US" altLang="ja-JP"/>
                  <a:t>Error Seconds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9.549168853893264E-2"/>
              <c:y val="7.9047293001418301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 baseline="0">
                <a:solidFill>
                  <a:schemeClr val="bg1"/>
                </a:solidFill>
              </a:defRPr>
            </a:pPr>
            <a:endParaRPr lang="ja-JP"/>
          </a:p>
        </c:txPr>
        <c:crossAx val="319421608"/>
        <c:crosses val="autoZero"/>
        <c:crossBetween val="midCat"/>
      </c:valAx>
      <c:spPr>
        <a:solidFill>
          <a:srgbClr val="FFFFCC"/>
        </a:solidFill>
      </c:spPr>
    </c:plotArea>
    <c:plotVisOnly val="1"/>
    <c:dispBlanksAs val="gap"/>
    <c:showDLblsOverMax val="0"/>
  </c:chart>
  <c:spPr>
    <a:gradFill>
      <a:gsLst>
        <a:gs pos="0">
          <a:srgbClr val="3399FF"/>
        </a:gs>
        <a:gs pos="16000">
          <a:srgbClr val="00CCCC"/>
        </a:gs>
        <a:gs pos="47000">
          <a:srgbClr val="9999FF"/>
        </a:gs>
        <a:gs pos="60001">
          <a:srgbClr val="2E6792"/>
        </a:gs>
        <a:gs pos="71001">
          <a:srgbClr val="3333CC"/>
        </a:gs>
        <a:gs pos="81000">
          <a:srgbClr val="1170FF"/>
        </a:gs>
        <a:gs pos="100000">
          <a:srgbClr val="006699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4766185476815396E-2"/>
          <c:y val="8.347807341660532E-2"/>
          <c:w val="0.78133114610673671"/>
          <c:h val="0.73189085739282589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CalcSheet!$F$5</c:f>
              <c:strCache>
                <c:ptCount val="1"/>
                <c:pt idx="0">
                  <c:v>PPM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CalcSheet!$E$6:$E$316</c:f>
              <c:numCache>
                <c:formatCode>General</c:formatCode>
                <c:ptCount val="311"/>
                <c:pt idx="0">
                  <c:v>205</c:v>
                </c:pt>
                <c:pt idx="1">
                  <c:v>204</c:v>
                </c:pt>
                <c:pt idx="2">
                  <c:v>203</c:v>
                </c:pt>
                <c:pt idx="3">
                  <c:v>202</c:v>
                </c:pt>
                <c:pt idx="4">
                  <c:v>201</c:v>
                </c:pt>
                <c:pt idx="5">
                  <c:v>200</c:v>
                </c:pt>
                <c:pt idx="6">
                  <c:v>199</c:v>
                </c:pt>
                <c:pt idx="7">
                  <c:v>198</c:v>
                </c:pt>
                <c:pt idx="8">
                  <c:v>197</c:v>
                </c:pt>
                <c:pt idx="9">
                  <c:v>196</c:v>
                </c:pt>
                <c:pt idx="10">
                  <c:v>195</c:v>
                </c:pt>
                <c:pt idx="11">
                  <c:v>194</c:v>
                </c:pt>
                <c:pt idx="12">
                  <c:v>193</c:v>
                </c:pt>
                <c:pt idx="13">
                  <c:v>192</c:v>
                </c:pt>
                <c:pt idx="14">
                  <c:v>191</c:v>
                </c:pt>
                <c:pt idx="15">
                  <c:v>190</c:v>
                </c:pt>
                <c:pt idx="16">
                  <c:v>189</c:v>
                </c:pt>
                <c:pt idx="17">
                  <c:v>188</c:v>
                </c:pt>
                <c:pt idx="18">
                  <c:v>187</c:v>
                </c:pt>
                <c:pt idx="19">
                  <c:v>186</c:v>
                </c:pt>
                <c:pt idx="20">
                  <c:v>185</c:v>
                </c:pt>
                <c:pt idx="21">
                  <c:v>184</c:v>
                </c:pt>
                <c:pt idx="22">
                  <c:v>183</c:v>
                </c:pt>
                <c:pt idx="23">
                  <c:v>182</c:v>
                </c:pt>
                <c:pt idx="24">
                  <c:v>181</c:v>
                </c:pt>
                <c:pt idx="25">
                  <c:v>180</c:v>
                </c:pt>
                <c:pt idx="26">
                  <c:v>179</c:v>
                </c:pt>
                <c:pt idx="27">
                  <c:v>178</c:v>
                </c:pt>
                <c:pt idx="28">
                  <c:v>177</c:v>
                </c:pt>
                <c:pt idx="29">
                  <c:v>176</c:v>
                </c:pt>
                <c:pt idx="30">
                  <c:v>175</c:v>
                </c:pt>
                <c:pt idx="31">
                  <c:v>174</c:v>
                </c:pt>
                <c:pt idx="32">
                  <c:v>173</c:v>
                </c:pt>
                <c:pt idx="33">
                  <c:v>172</c:v>
                </c:pt>
                <c:pt idx="34">
                  <c:v>171</c:v>
                </c:pt>
                <c:pt idx="35">
                  <c:v>170</c:v>
                </c:pt>
                <c:pt idx="36">
                  <c:v>169</c:v>
                </c:pt>
                <c:pt idx="37">
                  <c:v>168</c:v>
                </c:pt>
                <c:pt idx="38">
                  <c:v>167</c:v>
                </c:pt>
                <c:pt idx="39">
                  <c:v>166</c:v>
                </c:pt>
                <c:pt idx="40">
                  <c:v>165</c:v>
                </c:pt>
                <c:pt idx="41">
                  <c:v>164</c:v>
                </c:pt>
                <c:pt idx="42">
                  <c:v>163</c:v>
                </c:pt>
                <c:pt idx="43">
                  <c:v>162</c:v>
                </c:pt>
                <c:pt idx="44">
                  <c:v>161</c:v>
                </c:pt>
                <c:pt idx="45">
                  <c:v>160</c:v>
                </c:pt>
                <c:pt idx="46">
                  <c:v>159</c:v>
                </c:pt>
                <c:pt idx="47">
                  <c:v>158</c:v>
                </c:pt>
                <c:pt idx="48">
                  <c:v>157</c:v>
                </c:pt>
                <c:pt idx="49">
                  <c:v>156</c:v>
                </c:pt>
                <c:pt idx="50">
                  <c:v>155</c:v>
                </c:pt>
                <c:pt idx="51">
                  <c:v>154</c:v>
                </c:pt>
                <c:pt idx="52">
                  <c:v>153</c:v>
                </c:pt>
                <c:pt idx="53">
                  <c:v>152</c:v>
                </c:pt>
                <c:pt idx="54">
                  <c:v>151</c:v>
                </c:pt>
                <c:pt idx="55">
                  <c:v>150</c:v>
                </c:pt>
                <c:pt idx="56">
                  <c:v>149</c:v>
                </c:pt>
                <c:pt idx="57">
                  <c:v>148</c:v>
                </c:pt>
                <c:pt idx="58">
                  <c:v>147</c:v>
                </c:pt>
                <c:pt idx="59">
                  <c:v>146</c:v>
                </c:pt>
                <c:pt idx="60">
                  <c:v>145</c:v>
                </c:pt>
                <c:pt idx="61">
                  <c:v>144</c:v>
                </c:pt>
                <c:pt idx="62">
                  <c:v>143</c:v>
                </c:pt>
                <c:pt idx="63">
                  <c:v>142</c:v>
                </c:pt>
                <c:pt idx="64">
                  <c:v>141</c:v>
                </c:pt>
                <c:pt idx="65">
                  <c:v>140</c:v>
                </c:pt>
                <c:pt idx="66">
                  <c:v>139</c:v>
                </c:pt>
                <c:pt idx="67">
                  <c:v>138</c:v>
                </c:pt>
                <c:pt idx="68">
                  <c:v>137</c:v>
                </c:pt>
                <c:pt idx="69">
                  <c:v>136</c:v>
                </c:pt>
                <c:pt idx="70">
                  <c:v>135</c:v>
                </c:pt>
                <c:pt idx="71">
                  <c:v>134</c:v>
                </c:pt>
                <c:pt idx="72">
                  <c:v>133</c:v>
                </c:pt>
                <c:pt idx="73">
                  <c:v>132</c:v>
                </c:pt>
                <c:pt idx="74">
                  <c:v>131</c:v>
                </c:pt>
                <c:pt idx="75">
                  <c:v>130</c:v>
                </c:pt>
                <c:pt idx="76">
                  <c:v>129</c:v>
                </c:pt>
                <c:pt idx="77">
                  <c:v>128</c:v>
                </c:pt>
                <c:pt idx="78">
                  <c:v>127</c:v>
                </c:pt>
                <c:pt idx="79">
                  <c:v>126</c:v>
                </c:pt>
                <c:pt idx="80">
                  <c:v>125</c:v>
                </c:pt>
                <c:pt idx="81">
                  <c:v>124</c:v>
                </c:pt>
                <c:pt idx="82">
                  <c:v>123</c:v>
                </c:pt>
                <c:pt idx="83">
                  <c:v>122</c:v>
                </c:pt>
                <c:pt idx="84">
                  <c:v>121</c:v>
                </c:pt>
                <c:pt idx="85">
                  <c:v>120</c:v>
                </c:pt>
                <c:pt idx="86">
                  <c:v>119</c:v>
                </c:pt>
                <c:pt idx="87">
                  <c:v>118</c:v>
                </c:pt>
                <c:pt idx="88">
                  <c:v>117</c:v>
                </c:pt>
                <c:pt idx="89">
                  <c:v>116</c:v>
                </c:pt>
                <c:pt idx="90">
                  <c:v>115</c:v>
                </c:pt>
                <c:pt idx="91">
                  <c:v>114</c:v>
                </c:pt>
                <c:pt idx="92">
                  <c:v>113</c:v>
                </c:pt>
                <c:pt idx="93">
                  <c:v>112</c:v>
                </c:pt>
                <c:pt idx="94">
                  <c:v>111</c:v>
                </c:pt>
                <c:pt idx="95">
                  <c:v>110</c:v>
                </c:pt>
                <c:pt idx="96">
                  <c:v>109</c:v>
                </c:pt>
                <c:pt idx="97">
                  <c:v>108</c:v>
                </c:pt>
                <c:pt idx="98">
                  <c:v>107</c:v>
                </c:pt>
                <c:pt idx="99">
                  <c:v>106</c:v>
                </c:pt>
                <c:pt idx="100">
                  <c:v>105</c:v>
                </c:pt>
                <c:pt idx="101">
                  <c:v>104</c:v>
                </c:pt>
                <c:pt idx="102">
                  <c:v>103</c:v>
                </c:pt>
                <c:pt idx="103">
                  <c:v>102</c:v>
                </c:pt>
                <c:pt idx="104">
                  <c:v>101</c:v>
                </c:pt>
                <c:pt idx="105">
                  <c:v>100</c:v>
                </c:pt>
                <c:pt idx="106">
                  <c:v>99</c:v>
                </c:pt>
                <c:pt idx="107">
                  <c:v>98</c:v>
                </c:pt>
                <c:pt idx="108">
                  <c:v>97</c:v>
                </c:pt>
                <c:pt idx="109">
                  <c:v>96</c:v>
                </c:pt>
                <c:pt idx="110">
                  <c:v>95</c:v>
                </c:pt>
                <c:pt idx="111">
                  <c:v>94</c:v>
                </c:pt>
                <c:pt idx="112">
                  <c:v>93</c:v>
                </c:pt>
                <c:pt idx="113">
                  <c:v>92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88</c:v>
                </c:pt>
                <c:pt idx="118">
                  <c:v>87</c:v>
                </c:pt>
                <c:pt idx="119">
                  <c:v>86</c:v>
                </c:pt>
                <c:pt idx="120">
                  <c:v>85</c:v>
                </c:pt>
                <c:pt idx="121">
                  <c:v>84</c:v>
                </c:pt>
                <c:pt idx="122">
                  <c:v>83</c:v>
                </c:pt>
                <c:pt idx="123">
                  <c:v>82</c:v>
                </c:pt>
                <c:pt idx="124">
                  <c:v>81</c:v>
                </c:pt>
                <c:pt idx="125">
                  <c:v>80</c:v>
                </c:pt>
                <c:pt idx="126">
                  <c:v>79</c:v>
                </c:pt>
                <c:pt idx="127">
                  <c:v>78</c:v>
                </c:pt>
                <c:pt idx="128">
                  <c:v>77</c:v>
                </c:pt>
                <c:pt idx="129">
                  <c:v>76</c:v>
                </c:pt>
                <c:pt idx="130">
                  <c:v>75</c:v>
                </c:pt>
                <c:pt idx="131">
                  <c:v>74</c:v>
                </c:pt>
                <c:pt idx="132">
                  <c:v>73</c:v>
                </c:pt>
                <c:pt idx="133">
                  <c:v>72</c:v>
                </c:pt>
                <c:pt idx="134">
                  <c:v>71</c:v>
                </c:pt>
                <c:pt idx="135">
                  <c:v>70</c:v>
                </c:pt>
                <c:pt idx="136">
                  <c:v>69</c:v>
                </c:pt>
                <c:pt idx="137">
                  <c:v>68</c:v>
                </c:pt>
                <c:pt idx="138">
                  <c:v>67</c:v>
                </c:pt>
                <c:pt idx="139">
                  <c:v>66</c:v>
                </c:pt>
                <c:pt idx="140">
                  <c:v>65</c:v>
                </c:pt>
                <c:pt idx="141">
                  <c:v>64</c:v>
                </c:pt>
                <c:pt idx="142">
                  <c:v>63</c:v>
                </c:pt>
                <c:pt idx="143">
                  <c:v>62</c:v>
                </c:pt>
                <c:pt idx="144">
                  <c:v>61</c:v>
                </c:pt>
                <c:pt idx="145">
                  <c:v>60</c:v>
                </c:pt>
                <c:pt idx="146">
                  <c:v>59</c:v>
                </c:pt>
                <c:pt idx="147">
                  <c:v>58</c:v>
                </c:pt>
                <c:pt idx="148">
                  <c:v>57</c:v>
                </c:pt>
                <c:pt idx="149">
                  <c:v>56</c:v>
                </c:pt>
                <c:pt idx="150">
                  <c:v>55</c:v>
                </c:pt>
                <c:pt idx="151">
                  <c:v>54</c:v>
                </c:pt>
                <c:pt idx="152">
                  <c:v>53</c:v>
                </c:pt>
                <c:pt idx="153">
                  <c:v>52</c:v>
                </c:pt>
                <c:pt idx="154">
                  <c:v>51</c:v>
                </c:pt>
                <c:pt idx="155">
                  <c:v>50</c:v>
                </c:pt>
                <c:pt idx="156">
                  <c:v>49</c:v>
                </c:pt>
                <c:pt idx="157">
                  <c:v>48</c:v>
                </c:pt>
                <c:pt idx="158">
                  <c:v>47</c:v>
                </c:pt>
                <c:pt idx="159">
                  <c:v>46</c:v>
                </c:pt>
                <c:pt idx="160">
                  <c:v>45</c:v>
                </c:pt>
                <c:pt idx="161">
                  <c:v>44</c:v>
                </c:pt>
                <c:pt idx="162">
                  <c:v>43</c:v>
                </c:pt>
                <c:pt idx="163">
                  <c:v>42</c:v>
                </c:pt>
                <c:pt idx="164">
                  <c:v>41</c:v>
                </c:pt>
                <c:pt idx="165">
                  <c:v>40</c:v>
                </c:pt>
                <c:pt idx="166">
                  <c:v>39</c:v>
                </c:pt>
                <c:pt idx="167">
                  <c:v>38</c:v>
                </c:pt>
                <c:pt idx="168">
                  <c:v>37</c:v>
                </c:pt>
                <c:pt idx="169">
                  <c:v>36</c:v>
                </c:pt>
                <c:pt idx="170">
                  <c:v>35</c:v>
                </c:pt>
                <c:pt idx="171">
                  <c:v>34</c:v>
                </c:pt>
                <c:pt idx="172">
                  <c:v>33</c:v>
                </c:pt>
                <c:pt idx="173">
                  <c:v>32</c:v>
                </c:pt>
                <c:pt idx="174">
                  <c:v>31</c:v>
                </c:pt>
                <c:pt idx="175">
                  <c:v>30</c:v>
                </c:pt>
                <c:pt idx="176">
                  <c:v>29</c:v>
                </c:pt>
                <c:pt idx="177">
                  <c:v>28</c:v>
                </c:pt>
                <c:pt idx="178">
                  <c:v>27</c:v>
                </c:pt>
                <c:pt idx="179">
                  <c:v>26</c:v>
                </c:pt>
                <c:pt idx="180">
                  <c:v>25</c:v>
                </c:pt>
                <c:pt idx="181">
                  <c:v>24</c:v>
                </c:pt>
                <c:pt idx="182">
                  <c:v>23</c:v>
                </c:pt>
                <c:pt idx="183">
                  <c:v>22</c:v>
                </c:pt>
                <c:pt idx="184">
                  <c:v>21</c:v>
                </c:pt>
                <c:pt idx="185">
                  <c:v>20</c:v>
                </c:pt>
                <c:pt idx="186">
                  <c:v>19</c:v>
                </c:pt>
                <c:pt idx="187">
                  <c:v>18</c:v>
                </c:pt>
                <c:pt idx="188">
                  <c:v>17</c:v>
                </c:pt>
                <c:pt idx="189">
                  <c:v>16</c:v>
                </c:pt>
                <c:pt idx="190">
                  <c:v>15</c:v>
                </c:pt>
                <c:pt idx="191">
                  <c:v>14</c:v>
                </c:pt>
                <c:pt idx="192">
                  <c:v>13</c:v>
                </c:pt>
                <c:pt idx="193">
                  <c:v>12</c:v>
                </c:pt>
                <c:pt idx="194">
                  <c:v>11</c:v>
                </c:pt>
                <c:pt idx="195">
                  <c:v>10</c:v>
                </c:pt>
                <c:pt idx="196">
                  <c:v>9</c:v>
                </c:pt>
                <c:pt idx="197">
                  <c:v>8</c:v>
                </c:pt>
                <c:pt idx="198">
                  <c:v>7</c:v>
                </c:pt>
                <c:pt idx="199">
                  <c:v>6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0</c:v>
                </c:pt>
                <c:pt idx="206">
                  <c:v>-1</c:v>
                </c:pt>
                <c:pt idx="207">
                  <c:v>-2</c:v>
                </c:pt>
                <c:pt idx="208">
                  <c:v>-3</c:v>
                </c:pt>
                <c:pt idx="209">
                  <c:v>-4</c:v>
                </c:pt>
                <c:pt idx="210">
                  <c:v>-5</c:v>
                </c:pt>
                <c:pt idx="211">
                  <c:v>-6</c:v>
                </c:pt>
                <c:pt idx="212">
                  <c:v>-7</c:v>
                </c:pt>
                <c:pt idx="213">
                  <c:v>-8</c:v>
                </c:pt>
                <c:pt idx="214">
                  <c:v>-9</c:v>
                </c:pt>
                <c:pt idx="215">
                  <c:v>-10</c:v>
                </c:pt>
                <c:pt idx="216">
                  <c:v>-11</c:v>
                </c:pt>
                <c:pt idx="217">
                  <c:v>-12</c:v>
                </c:pt>
                <c:pt idx="218">
                  <c:v>-13</c:v>
                </c:pt>
                <c:pt idx="219">
                  <c:v>-14</c:v>
                </c:pt>
                <c:pt idx="220">
                  <c:v>-15</c:v>
                </c:pt>
                <c:pt idx="221">
                  <c:v>-16</c:v>
                </c:pt>
                <c:pt idx="222">
                  <c:v>-17</c:v>
                </c:pt>
                <c:pt idx="223">
                  <c:v>-18</c:v>
                </c:pt>
                <c:pt idx="224">
                  <c:v>-19</c:v>
                </c:pt>
                <c:pt idx="225">
                  <c:v>-20</c:v>
                </c:pt>
                <c:pt idx="226">
                  <c:v>-21</c:v>
                </c:pt>
                <c:pt idx="227">
                  <c:v>-22</c:v>
                </c:pt>
                <c:pt idx="228">
                  <c:v>-23</c:v>
                </c:pt>
                <c:pt idx="229">
                  <c:v>-24</c:v>
                </c:pt>
                <c:pt idx="230">
                  <c:v>-25</c:v>
                </c:pt>
                <c:pt idx="231">
                  <c:v>-26</c:v>
                </c:pt>
                <c:pt idx="232">
                  <c:v>-27</c:v>
                </c:pt>
                <c:pt idx="233">
                  <c:v>-28</c:v>
                </c:pt>
                <c:pt idx="234">
                  <c:v>-29</c:v>
                </c:pt>
                <c:pt idx="235">
                  <c:v>-30</c:v>
                </c:pt>
                <c:pt idx="236">
                  <c:v>-31</c:v>
                </c:pt>
                <c:pt idx="237">
                  <c:v>-32</c:v>
                </c:pt>
                <c:pt idx="238">
                  <c:v>-33</c:v>
                </c:pt>
                <c:pt idx="239">
                  <c:v>-34</c:v>
                </c:pt>
                <c:pt idx="240">
                  <c:v>-35</c:v>
                </c:pt>
                <c:pt idx="241">
                  <c:v>-36</c:v>
                </c:pt>
                <c:pt idx="242">
                  <c:v>-37</c:v>
                </c:pt>
                <c:pt idx="243">
                  <c:v>-38</c:v>
                </c:pt>
                <c:pt idx="244">
                  <c:v>-39</c:v>
                </c:pt>
                <c:pt idx="245">
                  <c:v>-40</c:v>
                </c:pt>
                <c:pt idx="246">
                  <c:v>-41</c:v>
                </c:pt>
                <c:pt idx="247">
                  <c:v>-42</c:v>
                </c:pt>
                <c:pt idx="248">
                  <c:v>-43</c:v>
                </c:pt>
                <c:pt idx="249">
                  <c:v>-44</c:v>
                </c:pt>
                <c:pt idx="250">
                  <c:v>-45</c:v>
                </c:pt>
                <c:pt idx="251">
                  <c:v>-46</c:v>
                </c:pt>
                <c:pt idx="252">
                  <c:v>-47</c:v>
                </c:pt>
                <c:pt idx="253">
                  <c:v>-48</c:v>
                </c:pt>
                <c:pt idx="254">
                  <c:v>-49</c:v>
                </c:pt>
                <c:pt idx="255">
                  <c:v>-50</c:v>
                </c:pt>
                <c:pt idx="256">
                  <c:v>-51</c:v>
                </c:pt>
                <c:pt idx="257">
                  <c:v>-52</c:v>
                </c:pt>
                <c:pt idx="258">
                  <c:v>-53</c:v>
                </c:pt>
                <c:pt idx="259">
                  <c:v>-54</c:v>
                </c:pt>
                <c:pt idx="260">
                  <c:v>-55</c:v>
                </c:pt>
                <c:pt idx="261">
                  <c:v>-56</c:v>
                </c:pt>
                <c:pt idx="262">
                  <c:v>-57</c:v>
                </c:pt>
                <c:pt idx="263">
                  <c:v>-58</c:v>
                </c:pt>
                <c:pt idx="264">
                  <c:v>-59</c:v>
                </c:pt>
                <c:pt idx="265">
                  <c:v>-60</c:v>
                </c:pt>
                <c:pt idx="266">
                  <c:v>-61</c:v>
                </c:pt>
                <c:pt idx="267">
                  <c:v>-62</c:v>
                </c:pt>
                <c:pt idx="268">
                  <c:v>-63</c:v>
                </c:pt>
                <c:pt idx="269">
                  <c:v>-64</c:v>
                </c:pt>
                <c:pt idx="270">
                  <c:v>-65</c:v>
                </c:pt>
                <c:pt idx="271">
                  <c:v>-66</c:v>
                </c:pt>
                <c:pt idx="272">
                  <c:v>-67</c:v>
                </c:pt>
                <c:pt idx="273">
                  <c:v>-68</c:v>
                </c:pt>
                <c:pt idx="274">
                  <c:v>-69</c:v>
                </c:pt>
                <c:pt idx="275">
                  <c:v>-70</c:v>
                </c:pt>
                <c:pt idx="276">
                  <c:v>-71</c:v>
                </c:pt>
                <c:pt idx="277">
                  <c:v>-72</c:v>
                </c:pt>
                <c:pt idx="278">
                  <c:v>-73</c:v>
                </c:pt>
                <c:pt idx="279">
                  <c:v>-74</c:v>
                </c:pt>
                <c:pt idx="280">
                  <c:v>-75</c:v>
                </c:pt>
                <c:pt idx="281">
                  <c:v>-76</c:v>
                </c:pt>
                <c:pt idx="282">
                  <c:v>-77</c:v>
                </c:pt>
                <c:pt idx="283">
                  <c:v>-78</c:v>
                </c:pt>
                <c:pt idx="284">
                  <c:v>-79</c:v>
                </c:pt>
                <c:pt idx="285">
                  <c:v>-80</c:v>
                </c:pt>
                <c:pt idx="286">
                  <c:v>-81</c:v>
                </c:pt>
                <c:pt idx="287">
                  <c:v>-82</c:v>
                </c:pt>
                <c:pt idx="288">
                  <c:v>-83</c:v>
                </c:pt>
                <c:pt idx="289">
                  <c:v>-84</c:v>
                </c:pt>
                <c:pt idx="290">
                  <c:v>-85</c:v>
                </c:pt>
                <c:pt idx="291">
                  <c:v>-86</c:v>
                </c:pt>
                <c:pt idx="292">
                  <c:v>-87</c:v>
                </c:pt>
                <c:pt idx="293">
                  <c:v>-88</c:v>
                </c:pt>
                <c:pt idx="294">
                  <c:v>-89</c:v>
                </c:pt>
                <c:pt idx="295">
                  <c:v>-90</c:v>
                </c:pt>
                <c:pt idx="296">
                  <c:v>-91</c:v>
                </c:pt>
                <c:pt idx="297">
                  <c:v>-92</c:v>
                </c:pt>
                <c:pt idx="298">
                  <c:v>-93</c:v>
                </c:pt>
                <c:pt idx="299">
                  <c:v>-94</c:v>
                </c:pt>
                <c:pt idx="300">
                  <c:v>-95</c:v>
                </c:pt>
                <c:pt idx="301">
                  <c:v>-96</c:v>
                </c:pt>
                <c:pt idx="302">
                  <c:v>-97</c:v>
                </c:pt>
                <c:pt idx="303">
                  <c:v>-98</c:v>
                </c:pt>
                <c:pt idx="304">
                  <c:v>-99</c:v>
                </c:pt>
                <c:pt idx="305">
                  <c:v>-100</c:v>
                </c:pt>
                <c:pt idx="306">
                  <c:v>-101</c:v>
                </c:pt>
                <c:pt idx="307">
                  <c:v>-102</c:v>
                </c:pt>
                <c:pt idx="308">
                  <c:v>-103</c:v>
                </c:pt>
                <c:pt idx="309">
                  <c:v>-104</c:v>
                </c:pt>
                <c:pt idx="310">
                  <c:v>-105</c:v>
                </c:pt>
              </c:numCache>
            </c:numRef>
          </c:xVal>
          <c:yVal>
            <c:numRef>
              <c:f>CalcSheet!$F$6:$F$316</c:f>
              <c:numCache>
                <c:formatCode>General</c:formatCode>
                <c:ptCount val="311"/>
                <c:pt idx="0">
                  <c:v>-1134</c:v>
                </c:pt>
                <c:pt idx="1">
                  <c:v>-1121.4350000000002</c:v>
                </c:pt>
                <c:pt idx="2">
                  <c:v>-1108.94</c:v>
                </c:pt>
                <c:pt idx="3">
                  <c:v>-1096.5150000000001</c:v>
                </c:pt>
                <c:pt idx="4">
                  <c:v>-1084.1600000000001</c:v>
                </c:pt>
                <c:pt idx="5">
                  <c:v>-1071.875</c:v>
                </c:pt>
                <c:pt idx="6">
                  <c:v>-1059.6600000000001</c:v>
                </c:pt>
                <c:pt idx="7">
                  <c:v>-1047.5150000000001</c:v>
                </c:pt>
                <c:pt idx="8">
                  <c:v>-1035.44</c:v>
                </c:pt>
                <c:pt idx="9">
                  <c:v>-1023.4350000000001</c:v>
                </c:pt>
                <c:pt idx="10">
                  <c:v>-1011.5000000000001</c:v>
                </c:pt>
                <c:pt idx="11">
                  <c:v>-999.6350000000001</c:v>
                </c:pt>
                <c:pt idx="12">
                  <c:v>-987.84000000000015</c:v>
                </c:pt>
                <c:pt idx="13">
                  <c:v>-976.11500000000012</c:v>
                </c:pt>
                <c:pt idx="14">
                  <c:v>-964.46</c:v>
                </c:pt>
                <c:pt idx="15">
                  <c:v>-952.87500000000011</c:v>
                </c:pt>
                <c:pt idx="16">
                  <c:v>-941.36000000000013</c:v>
                </c:pt>
                <c:pt idx="17">
                  <c:v>-929.91500000000008</c:v>
                </c:pt>
                <c:pt idx="18">
                  <c:v>-918.54000000000008</c:v>
                </c:pt>
                <c:pt idx="19">
                  <c:v>-907.23500000000013</c:v>
                </c:pt>
                <c:pt idx="20">
                  <c:v>-896.00000000000011</c:v>
                </c:pt>
                <c:pt idx="21">
                  <c:v>-884.83500000000004</c:v>
                </c:pt>
                <c:pt idx="22">
                  <c:v>-873.74000000000012</c:v>
                </c:pt>
                <c:pt idx="23">
                  <c:v>-862.71500000000003</c:v>
                </c:pt>
                <c:pt idx="24">
                  <c:v>-851.7600000000001</c:v>
                </c:pt>
                <c:pt idx="25">
                  <c:v>-840.87500000000011</c:v>
                </c:pt>
                <c:pt idx="26">
                  <c:v>-830.06000000000006</c:v>
                </c:pt>
                <c:pt idx="27">
                  <c:v>-819.31500000000005</c:v>
                </c:pt>
                <c:pt idx="28">
                  <c:v>-808.6400000000001</c:v>
                </c:pt>
                <c:pt idx="29">
                  <c:v>-798.03500000000008</c:v>
                </c:pt>
                <c:pt idx="30">
                  <c:v>-787.50000000000011</c:v>
                </c:pt>
                <c:pt idx="31">
                  <c:v>-777.03500000000008</c:v>
                </c:pt>
                <c:pt idx="32">
                  <c:v>-766.6400000000001</c:v>
                </c:pt>
                <c:pt idx="33">
                  <c:v>-756.31500000000005</c:v>
                </c:pt>
                <c:pt idx="34">
                  <c:v>-746.06000000000006</c:v>
                </c:pt>
                <c:pt idx="35">
                  <c:v>-735.87500000000011</c:v>
                </c:pt>
                <c:pt idx="36">
                  <c:v>-725.7600000000001</c:v>
                </c:pt>
                <c:pt idx="37">
                  <c:v>-715.71500000000003</c:v>
                </c:pt>
                <c:pt idx="38">
                  <c:v>-705.74000000000012</c:v>
                </c:pt>
                <c:pt idx="39">
                  <c:v>-695.83500000000004</c:v>
                </c:pt>
                <c:pt idx="40">
                  <c:v>-686.00000000000011</c:v>
                </c:pt>
                <c:pt idx="41">
                  <c:v>-676.23500000000001</c:v>
                </c:pt>
                <c:pt idx="42">
                  <c:v>-666.54000000000008</c:v>
                </c:pt>
                <c:pt idx="43">
                  <c:v>-656.91500000000008</c:v>
                </c:pt>
                <c:pt idx="44">
                  <c:v>-647.36</c:v>
                </c:pt>
                <c:pt idx="45">
                  <c:v>-637.87500000000011</c:v>
                </c:pt>
                <c:pt idx="46">
                  <c:v>-628.46</c:v>
                </c:pt>
                <c:pt idx="47">
                  <c:v>-619.11500000000001</c:v>
                </c:pt>
                <c:pt idx="48">
                  <c:v>-609.84</c:v>
                </c:pt>
                <c:pt idx="49">
                  <c:v>-600.6350000000001</c:v>
                </c:pt>
                <c:pt idx="50">
                  <c:v>-591.5</c:v>
                </c:pt>
                <c:pt idx="51">
                  <c:v>-582.43500000000006</c:v>
                </c:pt>
                <c:pt idx="52">
                  <c:v>-573.44000000000005</c:v>
                </c:pt>
                <c:pt idx="53">
                  <c:v>-564.5150000000001</c:v>
                </c:pt>
                <c:pt idx="54">
                  <c:v>-555.66000000000008</c:v>
                </c:pt>
                <c:pt idx="55">
                  <c:v>-546.875</c:v>
                </c:pt>
                <c:pt idx="56">
                  <c:v>-538.16000000000008</c:v>
                </c:pt>
                <c:pt idx="57">
                  <c:v>-529.5150000000001</c:v>
                </c:pt>
                <c:pt idx="58">
                  <c:v>-520.94000000000005</c:v>
                </c:pt>
                <c:pt idx="59">
                  <c:v>-512.43500000000006</c:v>
                </c:pt>
                <c:pt idx="60">
                  <c:v>-504.00000000000006</c:v>
                </c:pt>
                <c:pt idx="61">
                  <c:v>-495.63500000000005</c:v>
                </c:pt>
                <c:pt idx="62">
                  <c:v>-487.34000000000003</c:v>
                </c:pt>
                <c:pt idx="63">
                  <c:v>-479.11500000000007</c:v>
                </c:pt>
                <c:pt idx="64">
                  <c:v>-470.96000000000004</c:v>
                </c:pt>
                <c:pt idx="65">
                  <c:v>-462.87500000000006</c:v>
                </c:pt>
                <c:pt idx="66">
                  <c:v>-454.86000000000007</c:v>
                </c:pt>
                <c:pt idx="67">
                  <c:v>-446.91500000000002</c:v>
                </c:pt>
                <c:pt idx="68">
                  <c:v>-439.04</c:v>
                </c:pt>
                <c:pt idx="69">
                  <c:v>-431.23500000000001</c:v>
                </c:pt>
                <c:pt idx="70">
                  <c:v>-423.50000000000006</c:v>
                </c:pt>
                <c:pt idx="71">
                  <c:v>-415.83500000000004</c:v>
                </c:pt>
                <c:pt idx="72">
                  <c:v>-408.24000000000007</c:v>
                </c:pt>
                <c:pt idx="73">
                  <c:v>-400.71500000000003</c:v>
                </c:pt>
                <c:pt idx="74">
                  <c:v>-393.26000000000005</c:v>
                </c:pt>
                <c:pt idx="75">
                  <c:v>-385.87500000000006</c:v>
                </c:pt>
                <c:pt idx="76">
                  <c:v>-378.56000000000006</c:v>
                </c:pt>
                <c:pt idx="77">
                  <c:v>-371.31500000000005</c:v>
                </c:pt>
                <c:pt idx="78">
                  <c:v>-364.14000000000004</c:v>
                </c:pt>
                <c:pt idx="79">
                  <c:v>-357.03500000000003</c:v>
                </c:pt>
                <c:pt idx="80">
                  <c:v>-350.00000000000006</c:v>
                </c:pt>
                <c:pt idx="81">
                  <c:v>-343.03500000000003</c:v>
                </c:pt>
                <c:pt idx="82">
                  <c:v>-336.14000000000004</c:v>
                </c:pt>
                <c:pt idx="83">
                  <c:v>-329.31500000000005</c:v>
                </c:pt>
                <c:pt idx="84">
                  <c:v>-322.56000000000006</c:v>
                </c:pt>
                <c:pt idx="85">
                  <c:v>-315.87500000000006</c:v>
                </c:pt>
                <c:pt idx="86">
                  <c:v>-309.26000000000005</c:v>
                </c:pt>
                <c:pt idx="87">
                  <c:v>-302.71500000000003</c:v>
                </c:pt>
                <c:pt idx="88">
                  <c:v>-296.24</c:v>
                </c:pt>
                <c:pt idx="89">
                  <c:v>-289.83500000000004</c:v>
                </c:pt>
                <c:pt idx="90">
                  <c:v>-283.5</c:v>
                </c:pt>
                <c:pt idx="91">
                  <c:v>-277.23500000000001</c:v>
                </c:pt>
                <c:pt idx="92">
                  <c:v>-271.04000000000002</c:v>
                </c:pt>
                <c:pt idx="93">
                  <c:v>-264.91500000000002</c:v>
                </c:pt>
                <c:pt idx="94">
                  <c:v>-258.86</c:v>
                </c:pt>
                <c:pt idx="95">
                  <c:v>-252.87500000000003</c:v>
                </c:pt>
                <c:pt idx="96">
                  <c:v>-246.96000000000004</c:v>
                </c:pt>
                <c:pt idx="97">
                  <c:v>-241.11500000000001</c:v>
                </c:pt>
                <c:pt idx="98">
                  <c:v>-235.34000000000003</c:v>
                </c:pt>
                <c:pt idx="99">
                  <c:v>-229.63500000000002</c:v>
                </c:pt>
                <c:pt idx="100">
                  <c:v>-224.00000000000003</c:v>
                </c:pt>
                <c:pt idx="101">
                  <c:v>-218.43500000000003</c:v>
                </c:pt>
                <c:pt idx="102">
                  <c:v>-212.94000000000003</c:v>
                </c:pt>
                <c:pt idx="103">
                  <c:v>-207.51500000000001</c:v>
                </c:pt>
                <c:pt idx="104">
                  <c:v>-202.16000000000003</c:v>
                </c:pt>
                <c:pt idx="105">
                  <c:v>-196.87500000000003</c:v>
                </c:pt>
                <c:pt idx="106">
                  <c:v>-191.66000000000003</c:v>
                </c:pt>
                <c:pt idx="107">
                  <c:v>-186.51500000000001</c:v>
                </c:pt>
                <c:pt idx="108">
                  <c:v>-181.44000000000003</c:v>
                </c:pt>
                <c:pt idx="109">
                  <c:v>-176.43500000000003</c:v>
                </c:pt>
                <c:pt idx="110">
                  <c:v>-171.50000000000003</c:v>
                </c:pt>
                <c:pt idx="111">
                  <c:v>-166.63500000000002</c:v>
                </c:pt>
                <c:pt idx="112">
                  <c:v>-161.84</c:v>
                </c:pt>
                <c:pt idx="113">
                  <c:v>-157.11500000000001</c:v>
                </c:pt>
                <c:pt idx="114">
                  <c:v>-152.46</c:v>
                </c:pt>
                <c:pt idx="115">
                  <c:v>-147.875</c:v>
                </c:pt>
                <c:pt idx="116">
                  <c:v>-143.36000000000001</c:v>
                </c:pt>
                <c:pt idx="117">
                  <c:v>-138.91500000000002</c:v>
                </c:pt>
                <c:pt idx="118">
                  <c:v>-134.54000000000002</c:v>
                </c:pt>
                <c:pt idx="119">
                  <c:v>-130.23500000000001</c:v>
                </c:pt>
                <c:pt idx="120">
                  <c:v>-126.00000000000001</c:v>
                </c:pt>
                <c:pt idx="121">
                  <c:v>-121.83500000000001</c:v>
                </c:pt>
                <c:pt idx="122">
                  <c:v>-117.74000000000001</c:v>
                </c:pt>
                <c:pt idx="123">
                  <c:v>-113.71500000000002</c:v>
                </c:pt>
                <c:pt idx="124">
                  <c:v>-109.76</c:v>
                </c:pt>
                <c:pt idx="125">
                  <c:v>-105.87500000000001</c:v>
                </c:pt>
                <c:pt idx="126">
                  <c:v>-102.06000000000002</c:v>
                </c:pt>
                <c:pt idx="127">
                  <c:v>-98.315000000000012</c:v>
                </c:pt>
                <c:pt idx="128">
                  <c:v>-94.640000000000015</c:v>
                </c:pt>
                <c:pt idx="129">
                  <c:v>-91.035000000000011</c:v>
                </c:pt>
                <c:pt idx="130">
                  <c:v>-87.500000000000014</c:v>
                </c:pt>
                <c:pt idx="131">
                  <c:v>-84.035000000000011</c:v>
                </c:pt>
                <c:pt idx="132">
                  <c:v>-80.640000000000015</c:v>
                </c:pt>
                <c:pt idx="133">
                  <c:v>-77.315000000000012</c:v>
                </c:pt>
                <c:pt idx="134">
                  <c:v>-74.06</c:v>
                </c:pt>
                <c:pt idx="135">
                  <c:v>-70.875</c:v>
                </c:pt>
                <c:pt idx="136">
                  <c:v>-67.760000000000005</c:v>
                </c:pt>
                <c:pt idx="137">
                  <c:v>-64.715000000000003</c:v>
                </c:pt>
                <c:pt idx="138">
                  <c:v>-61.740000000000009</c:v>
                </c:pt>
                <c:pt idx="139">
                  <c:v>-58.835000000000008</c:v>
                </c:pt>
                <c:pt idx="140">
                  <c:v>-56.000000000000007</c:v>
                </c:pt>
                <c:pt idx="141">
                  <c:v>-53.235000000000007</c:v>
                </c:pt>
                <c:pt idx="142">
                  <c:v>-50.540000000000006</c:v>
                </c:pt>
                <c:pt idx="143">
                  <c:v>-47.915000000000006</c:v>
                </c:pt>
                <c:pt idx="144">
                  <c:v>-45.360000000000007</c:v>
                </c:pt>
                <c:pt idx="145">
                  <c:v>-42.875000000000007</c:v>
                </c:pt>
                <c:pt idx="146">
                  <c:v>-40.46</c:v>
                </c:pt>
                <c:pt idx="147">
                  <c:v>-38.115000000000002</c:v>
                </c:pt>
                <c:pt idx="148">
                  <c:v>-35.840000000000003</c:v>
                </c:pt>
                <c:pt idx="149">
                  <c:v>-33.635000000000005</c:v>
                </c:pt>
                <c:pt idx="150">
                  <c:v>-31.500000000000004</c:v>
                </c:pt>
                <c:pt idx="151">
                  <c:v>-29.435000000000002</c:v>
                </c:pt>
                <c:pt idx="152">
                  <c:v>-27.44</c:v>
                </c:pt>
                <c:pt idx="153">
                  <c:v>-25.515000000000004</c:v>
                </c:pt>
                <c:pt idx="154">
                  <c:v>-23.660000000000004</c:v>
                </c:pt>
                <c:pt idx="155">
                  <c:v>-21.875000000000004</c:v>
                </c:pt>
                <c:pt idx="156">
                  <c:v>-20.160000000000004</c:v>
                </c:pt>
                <c:pt idx="157">
                  <c:v>-18.515000000000001</c:v>
                </c:pt>
                <c:pt idx="158">
                  <c:v>-16.940000000000001</c:v>
                </c:pt>
                <c:pt idx="159">
                  <c:v>-15.435000000000002</c:v>
                </c:pt>
                <c:pt idx="160">
                  <c:v>-14.000000000000002</c:v>
                </c:pt>
                <c:pt idx="161">
                  <c:v>-12.635000000000002</c:v>
                </c:pt>
                <c:pt idx="162">
                  <c:v>-11.340000000000002</c:v>
                </c:pt>
                <c:pt idx="163">
                  <c:v>-10.115</c:v>
                </c:pt>
                <c:pt idx="164">
                  <c:v>-8.9600000000000009</c:v>
                </c:pt>
                <c:pt idx="165">
                  <c:v>-7.8750000000000009</c:v>
                </c:pt>
                <c:pt idx="166">
                  <c:v>-6.86</c:v>
                </c:pt>
                <c:pt idx="167">
                  <c:v>-5.9150000000000009</c:v>
                </c:pt>
                <c:pt idx="168">
                  <c:v>-5.0400000000000009</c:v>
                </c:pt>
                <c:pt idx="169">
                  <c:v>-4.2350000000000003</c:v>
                </c:pt>
                <c:pt idx="170">
                  <c:v>-3.5000000000000004</c:v>
                </c:pt>
                <c:pt idx="171">
                  <c:v>-2.8350000000000004</c:v>
                </c:pt>
                <c:pt idx="172">
                  <c:v>-2.2400000000000002</c:v>
                </c:pt>
                <c:pt idx="173">
                  <c:v>-1.7150000000000001</c:v>
                </c:pt>
                <c:pt idx="174">
                  <c:v>-1.2600000000000002</c:v>
                </c:pt>
                <c:pt idx="175">
                  <c:v>-0.87500000000000011</c:v>
                </c:pt>
                <c:pt idx="176">
                  <c:v>-0.56000000000000005</c:v>
                </c:pt>
                <c:pt idx="177">
                  <c:v>-0.31500000000000006</c:v>
                </c:pt>
                <c:pt idx="178">
                  <c:v>-0.14000000000000001</c:v>
                </c:pt>
                <c:pt idx="179">
                  <c:v>-3.5000000000000003E-2</c:v>
                </c:pt>
                <c:pt idx="180">
                  <c:v>0</c:v>
                </c:pt>
                <c:pt idx="181">
                  <c:v>-3.5000000000000003E-2</c:v>
                </c:pt>
                <c:pt idx="182">
                  <c:v>-0.14000000000000001</c:v>
                </c:pt>
                <c:pt idx="183">
                  <c:v>-0.31500000000000006</c:v>
                </c:pt>
                <c:pt idx="184">
                  <c:v>-0.56000000000000005</c:v>
                </c:pt>
                <c:pt idx="185">
                  <c:v>-0.87500000000000011</c:v>
                </c:pt>
                <c:pt idx="186">
                  <c:v>-1.2600000000000002</c:v>
                </c:pt>
                <c:pt idx="187">
                  <c:v>-1.7150000000000001</c:v>
                </c:pt>
                <c:pt idx="188">
                  <c:v>-2.2400000000000002</c:v>
                </c:pt>
                <c:pt idx="189">
                  <c:v>-2.8350000000000004</c:v>
                </c:pt>
                <c:pt idx="190">
                  <c:v>-3.5000000000000004</c:v>
                </c:pt>
                <c:pt idx="191">
                  <c:v>-4.2350000000000003</c:v>
                </c:pt>
                <c:pt idx="192">
                  <c:v>-5.0400000000000009</c:v>
                </c:pt>
                <c:pt idx="193">
                  <c:v>-5.9150000000000009</c:v>
                </c:pt>
                <c:pt idx="194">
                  <c:v>-6.86</c:v>
                </c:pt>
                <c:pt idx="195">
                  <c:v>-7.8750000000000009</c:v>
                </c:pt>
                <c:pt idx="196">
                  <c:v>-8.9600000000000009</c:v>
                </c:pt>
                <c:pt idx="197">
                  <c:v>-10.115</c:v>
                </c:pt>
                <c:pt idx="198">
                  <c:v>-11.340000000000002</c:v>
                </c:pt>
                <c:pt idx="199">
                  <c:v>-12.635000000000002</c:v>
                </c:pt>
                <c:pt idx="200">
                  <c:v>-14.000000000000002</c:v>
                </c:pt>
                <c:pt idx="201">
                  <c:v>-15.435000000000002</c:v>
                </c:pt>
                <c:pt idx="202">
                  <c:v>-16.940000000000001</c:v>
                </c:pt>
                <c:pt idx="203">
                  <c:v>-18.515000000000001</c:v>
                </c:pt>
                <c:pt idx="204">
                  <c:v>-20.160000000000004</c:v>
                </c:pt>
                <c:pt idx="205">
                  <c:v>-21.875000000000004</c:v>
                </c:pt>
                <c:pt idx="206">
                  <c:v>-23.660000000000004</c:v>
                </c:pt>
                <c:pt idx="207">
                  <c:v>-25.515000000000004</c:v>
                </c:pt>
                <c:pt idx="208">
                  <c:v>-27.44</c:v>
                </c:pt>
                <c:pt idx="209">
                  <c:v>-29.435000000000002</c:v>
                </c:pt>
                <c:pt idx="210">
                  <c:v>-31.500000000000004</c:v>
                </c:pt>
                <c:pt idx="211">
                  <c:v>-33.635000000000005</c:v>
                </c:pt>
                <c:pt idx="212">
                  <c:v>-35.840000000000003</c:v>
                </c:pt>
                <c:pt idx="213">
                  <c:v>-38.115000000000002</c:v>
                </c:pt>
                <c:pt idx="214">
                  <c:v>-40.46</c:v>
                </c:pt>
                <c:pt idx="215">
                  <c:v>-42.875000000000007</c:v>
                </c:pt>
                <c:pt idx="216">
                  <c:v>-45.360000000000007</c:v>
                </c:pt>
                <c:pt idx="217">
                  <c:v>-47.915000000000006</c:v>
                </c:pt>
                <c:pt idx="218">
                  <c:v>-50.540000000000006</c:v>
                </c:pt>
                <c:pt idx="219">
                  <c:v>-53.235000000000007</c:v>
                </c:pt>
                <c:pt idx="220">
                  <c:v>-56.000000000000007</c:v>
                </c:pt>
                <c:pt idx="221">
                  <c:v>-58.835000000000008</c:v>
                </c:pt>
                <c:pt idx="222">
                  <c:v>-61.740000000000009</c:v>
                </c:pt>
                <c:pt idx="223">
                  <c:v>-64.715000000000003</c:v>
                </c:pt>
                <c:pt idx="224">
                  <c:v>-67.760000000000005</c:v>
                </c:pt>
                <c:pt idx="225">
                  <c:v>-70.875</c:v>
                </c:pt>
                <c:pt idx="226">
                  <c:v>-74.06</c:v>
                </c:pt>
                <c:pt idx="227">
                  <c:v>-77.315000000000012</c:v>
                </c:pt>
                <c:pt idx="228">
                  <c:v>-80.640000000000015</c:v>
                </c:pt>
                <c:pt idx="229">
                  <c:v>-84.035000000000011</c:v>
                </c:pt>
                <c:pt idx="230">
                  <c:v>-87.500000000000014</c:v>
                </c:pt>
                <c:pt idx="231">
                  <c:v>-91.035000000000011</c:v>
                </c:pt>
                <c:pt idx="232">
                  <c:v>-94.640000000000015</c:v>
                </c:pt>
                <c:pt idx="233">
                  <c:v>-98.315000000000012</c:v>
                </c:pt>
                <c:pt idx="234">
                  <c:v>-102.06000000000002</c:v>
                </c:pt>
                <c:pt idx="235">
                  <c:v>-105.87500000000001</c:v>
                </c:pt>
                <c:pt idx="236">
                  <c:v>-109.76</c:v>
                </c:pt>
                <c:pt idx="237">
                  <c:v>-113.71500000000002</c:v>
                </c:pt>
                <c:pt idx="238">
                  <c:v>-117.74000000000001</c:v>
                </c:pt>
                <c:pt idx="239">
                  <c:v>-121.83500000000001</c:v>
                </c:pt>
                <c:pt idx="240">
                  <c:v>-126.00000000000001</c:v>
                </c:pt>
                <c:pt idx="241">
                  <c:v>-130.23500000000001</c:v>
                </c:pt>
                <c:pt idx="242">
                  <c:v>-134.54000000000002</c:v>
                </c:pt>
                <c:pt idx="243">
                  <c:v>-138.91500000000002</c:v>
                </c:pt>
                <c:pt idx="244">
                  <c:v>-143.36000000000001</c:v>
                </c:pt>
                <c:pt idx="245">
                  <c:v>-147.875</c:v>
                </c:pt>
                <c:pt idx="246">
                  <c:v>-152.46</c:v>
                </c:pt>
                <c:pt idx="247">
                  <c:v>-157.11500000000001</c:v>
                </c:pt>
                <c:pt idx="248">
                  <c:v>-161.84</c:v>
                </c:pt>
                <c:pt idx="249">
                  <c:v>-166.63500000000002</c:v>
                </c:pt>
                <c:pt idx="250">
                  <c:v>-171.50000000000003</c:v>
                </c:pt>
                <c:pt idx="251">
                  <c:v>-176.43500000000003</c:v>
                </c:pt>
                <c:pt idx="252">
                  <c:v>-181.44000000000003</c:v>
                </c:pt>
                <c:pt idx="253">
                  <c:v>-186.51500000000001</c:v>
                </c:pt>
                <c:pt idx="254">
                  <c:v>-191.66000000000003</c:v>
                </c:pt>
                <c:pt idx="255">
                  <c:v>-196.87500000000003</c:v>
                </c:pt>
                <c:pt idx="256">
                  <c:v>-202.16000000000003</c:v>
                </c:pt>
                <c:pt idx="257">
                  <c:v>-207.51500000000001</c:v>
                </c:pt>
                <c:pt idx="258">
                  <c:v>-212.94000000000003</c:v>
                </c:pt>
                <c:pt idx="259">
                  <c:v>-218.43500000000003</c:v>
                </c:pt>
                <c:pt idx="260">
                  <c:v>-224.00000000000003</c:v>
                </c:pt>
                <c:pt idx="261">
                  <c:v>-229.63500000000002</c:v>
                </c:pt>
                <c:pt idx="262">
                  <c:v>-235.34000000000003</c:v>
                </c:pt>
                <c:pt idx="263">
                  <c:v>-241.11500000000001</c:v>
                </c:pt>
                <c:pt idx="264">
                  <c:v>-246.96000000000004</c:v>
                </c:pt>
                <c:pt idx="265">
                  <c:v>-252.87500000000003</c:v>
                </c:pt>
                <c:pt idx="266">
                  <c:v>-258.86</c:v>
                </c:pt>
                <c:pt idx="267">
                  <c:v>-264.91500000000002</c:v>
                </c:pt>
                <c:pt idx="268">
                  <c:v>-271.04000000000002</c:v>
                </c:pt>
                <c:pt idx="269">
                  <c:v>-277.23500000000001</c:v>
                </c:pt>
                <c:pt idx="270">
                  <c:v>-283.5</c:v>
                </c:pt>
                <c:pt idx="271">
                  <c:v>-289.83500000000004</c:v>
                </c:pt>
                <c:pt idx="272">
                  <c:v>-296.24</c:v>
                </c:pt>
                <c:pt idx="273">
                  <c:v>-302.71500000000003</c:v>
                </c:pt>
                <c:pt idx="274">
                  <c:v>-309.26000000000005</c:v>
                </c:pt>
                <c:pt idx="275">
                  <c:v>-315.87500000000006</c:v>
                </c:pt>
                <c:pt idx="276">
                  <c:v>-322.56000000000006</c:v>
                </c:pt>
                <c:pt idx="277">
                  <c:v>-329.31500000000005</c:v>
                </c:pt>
                <c:pt idx="278">
                  <c:v>-336.14000000000004</c:v>
                </c:pt>
                <c:pt idx="279">
                  <c:v>-343.03500000000003</c:v>
                </c:pt>
                <c:pt idx="280">
                  <c:v>-350.00000000000006</c:v>
                </c:pt>
                <c:pt idx="281">
                  <c:v>-357.03500000000003</c:v>
                </c:pt>
                <c:pt idx="282">
                  <c:v>-364.14000000000004</c:v>
                </c:pt>
                <c:pt idx="283">
                  <c:v>-371.31500000000005</c:v>
                </c:pt>
                <c:pt idx="284">
                  <c:v>-378.56000000000006</c:v>
                </c:pt>
                <c:pt idx="285">
                  <c:v>-385.87500000000006</c:v>
                </c:pt>
                <c:pt idx="286">
                  <c:v>-393.26000000000005</c:v>
                </c:pt>
                <c:pt idx="287">
                  <c:v>-400.71500000000003</c:v>
                </c:pt>
                <c:pt idx="288">
                  <c:v>-408.24000000000007</c:v>
                </c:pt>
                <c:pt idx="289">
                  <c:v>-415.83500000000004</c:v>
                </c:pt>
                <c:pt idx="290">
                  <c:v>-423.50000000000006</c:v>
                </c:pt>
                <c:pt idx="291">
                  <c:v>-431.23500000000001</c:v>
                </c:pt>
                <c:pt idx="292">
                  <c:v>-439.04</c:v>
                </c:pt>
                <c:pt idx="293">
                  <c:v>-446.91500000000002</c:v>
                </c:pt>
                <c:pt idx="294">
                  <c:v>-454.86000000000007</c:v>
                </c:pt>
                <c:pt idx="295">
                  <c:v>-462.87500000000006</c:v>
                </c:pt>
                <c:pt idx="296">
                  <c:v>-470.96000000000004</c:v>
                </c:pt>
                <c:pt idx="297">
                  <c:v>-479.11500000000007</c:v>
                </c:pt>
                <c:pt idx="298">
                  <c:v>-487.34000000000003</c:v>
                </c:pt>
                <c:pt idx="299">
                  <c:v>-495.63500000000005</c:v>
                </c:pt>
                <c:pt idx="300">
                  <c:v>-504.00000000000006</c:v>
                </c:pt>
                <c:pt idx="301">
                  <c:v>-512.43500000000006</c:v>
                </c:pt>
                <c:pt idx="302">
                  <c:v>-520.94000000000005</c:v>
                </c:pt>
                <c:pt idx="303">
                  <c:v>-529.5150000000001</c:v>
                </c:pt>
                <c:pt idx="304">
                  <c:v>-538.16000000000008</c:v>
                </c:pt>
                <c:pt idx="305">
                  <c:v>-546.875</c:v>
                </c:pt>
                <c:pt idx="306">
                  <c:v>-555.66000000000008</c:v>
                </c:pt>
                <c:pt idx="307">
                  <c:v>-564.5150000000001</c:v>
                </c:pt>
                <c:pt idx="308">
                  <c:v>-573.44000000000005</c:v>
                </c:pt>
                <c:pt idx="309">
                  <c:v>-582.43500000000006</c:v>
                </c:pt>
                <c:pt idx="310">
                  <c:v>-591.5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F8-4C51-B719-9B765F8288DC}"/>
            </c:ext>
          </c:extLst>
        </c:ser>
        <c:ser>
          <c:idx val="1"/>
          <c:order val="1"/>
          <c:tx>
            <c:strRef>
              <c:f>CalcSheet!$G$5</c:f>
              <c:strCache>
                <c:ptCount val="1"/>
                <c:pt idx="0">
                  <c:v>PPMref</c:v>
                </c:pt>
              </c:strCache>
            </c:strRef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xVal>
            <c:numRef>
              <c:f>CalcSheet!$E$6:$E$411</c:f>
              <c:numCache>
                <c:formatCode>General</c:formatCode>
                <c:ptCount val="406"/>
                <c:pt idx="0">
                  <c:v>205</c:v>
                </c:pt>
                <c:pt idx="1">
                  <c:v>204</c:v>
                </c:pt>
                <c:pt idx="2">
                  <c:v>203</c:v>
                </c:pt>
                <c:pt idx="3">
                  <c:v>202</c:v>
                </c:pt>
                <c:pt idx="4">
                  <c:v>201</c:v>
                </c:pt>
                <c:pt idx="5">
                  <c:v>200</c:v>
                </c:pt>
                <c:pt idx="6">
                  <c:v>199</c:v>
                </c:pt>
                <c:pt idx="7">
                  <c:v>198</c:v>
                </c:pt>
                <c:pt idx="8">
                  <c:v>197</c:v>
                </c:pt>
                <c:pt idx="9">
                  <c:v>196</c:v>
                </c:pt>
                <c:pt idx="10">
                  <c:v>195</c:v>
                </c:pt>
                <c:pt idx="11">
                  <c:v>194</c:v>
                </c:pt>
                <c:pt idx="12">
                  <c:v>193</c:v>
                </c:pt>
                <c:pt idx="13">
                  <c:v>192</c:v>
                </c:pt>
                <c:pt idx="14">
                  <c:v>191</c:v>
                </c:pt>
                <c:pt idx="15">
                  <c:v>190</c:v>
                </c:pt>
                <c:pt idx="16">
                  <c:v>189</c:v>
                </c:pt>
                <c:pt idx="17">
                  <c:v>188</c:v>
                </c:pt>
                <c:pt idx="18">
                  <c:v>187</c:v>
                </c:pt>
                <c:pt idx="19">
                  <c:v>186</c:v>
                </c:pt>
                <c:pt idx="20">
                  <c:v>185</c:v>
                </c:pt>
                <c:pt idx="21">
                  <c:v>184</c:v>
                </c:pt>
                <c:pt idx="22">
                  <c:v>183</c:v>
                </c:pt>
                <c:pt idx="23">
                  <c:v>182</c:v>
                </c:pt>
                <c:pt idx="24">
                  <c:v>181</c:v>
                </c:pt>
                <c:pt idx="25">
                  <c:v>180</c:v>
                </c:pt>
                <c:pt idx="26">
                  <c:v>179</c:v>
                </c:pt>
                <c:pt idx="27">
                  <c:v>178</c:v>
                </c:pt>
                <c:pt idx="28">
                  <c:v>177</c:v>
                </c:pt>
                <c:pt idx="29">
                  <c:v>176</c:v>
                </c:pt>
                <c:pt idx="30">
                  <c:v>175</c:v>
                </c:pt>
                <c:pt idx="31">
                  <c:v>174</c:v>
                </c:pt>
                <c:pt idx="32">
                  <c:v>173</c:v>
                </c:pt>
                <c:pt idx="33">
                  <c:v>172</c:v>
                </c:pt>
                <c:pt idx="34">
                  <c:v>171</c:v>
                </c:pt>
                <c:pt idx="35">
                  <c:v>170</c:v>
                </c:pt>
                <c:pt idx="36">
                  <c:v>169</c:v>
                </c:pt>
                <c:pt idx="37">
                  <c:v>168</c:v>
                </c:pt>
                <c:pt idx="38">
                  <c:v>167</c:v>
                </c:pt>
                <c:pt idx="39">
                  <c:v>166</c:v>
                </c:pt>
                <c:pt idx="40">
                  <c:v>165</c:v>
                </c:pt>
                <c:pt idx="41">
                  <c:v>164</c:v>
                </c:pt>
                <c:pt idx="42">
                  <c:v>163</c:v>
                </c:pt>
                <c:pt idx="43">
                  <c:v>162</c:v>
                </c:pt>
                <c:pt idx="44">
                  <c:v>161</c:v>
                </c:pt>
                <c:pt idx="45">
                  <c:v>160</c:v>
                </c:pt>
                <c:pt idx="46">
                  <c:v>159</c:v>
                </c:pt>
                <c:pt idx="47">
                  <c:v>158</c:v>
                </c:pt>
                <c:pt idx="48">
                  <c:v>157</c:v>
                </c:pt>
                <c:pt idx="49">
                  <c:v>156</c:v>
                </c:pt>
                <c:pt idx="50">
                  <c:v>155</c:v>
                </c:pt>
                <c:pt idx="51">
                  <c:v>154</c:v>
                </c:pt>
                <c:pt idx="52">
                  <c:v>153</c:v>
                </c:pt>
                <c:pt idx="53">
                  <c:v>152</c:v>
                </c:pt>
                <c:pt idx="54">
                  <c:v>151</c:v>
                </c:pt>
                <c:pt idx="55">
                  <c:v>150</c:v>
                </c:pt>
                <c:pt idx="56">
                  <c:v>149</c:v>
                </c:pt>
                <c:pt idx="57">
                  <c:v>148</c:v>
                </c:pt>
                <c:pt idx="58">
                  <c:v>147</c:v>
                </c:pt>
                <c:pt idx="59">
                  <c:v>146</c:v>
                </c:pt>
                <c:pt idx="60">
                  <c:v>145</c:v>
                </c:pt>
                <c:pt idx="61">
                  <c:v>144</c:v>
                </c:pt>
                <c:pt idx="62">
                  <c:v>143</c:v>
                </c:pt>
                <c:pt idx="63">
                  <c:v>142</c:v>
                </c:pt>
                <c:pt idx="64">
                  <c:v>141</c:v>
                </c:pt>
                <c:pt idx="65">
                  <c:v>140</c:v>
                </c:pt>
                <c:pt idx="66">
                  <c:v>139</c:v>
                </c:pt>
                <c:pt idx="67">
                  <c:v>138</c:v>
                </c:pt>
                <c:pt idx="68">
                  <c:v>137</c:v>
                </c:pt>
                <c:pt idx="69">
                  <c:v>136</c:v>
                </c:pt>
                <c:pt idx="70">
                  <c:v>135</c:v>
                </c:pt>
                <c:pt idx="71">
                  <c:v>134</c:v>
                </c:pt>
                <c:pt idx="72">
                  <c:v>133</c:v>
                </c:pt>
                <c:pt idx="73">
                  <c:v>132</c:v>
                </c:pt>
                <c:pt idx="74">
                  <c:v>131</c:v>
                </c:pt>
                <c:pt idx="75">
                  <c:v>130</c:v>
                </c:pt>
                <c:pt idx="76">
                  <c:v>129</c:v>
                </c:pt>
                <c:pt idx="77">
                  <c:v>128</c:v>
                </c:pt>
                <c:pt idx="78">
                  <c:v>127</c:v>
                </c:pt>
                <c:pt idx="79">
                  <c:v>126</c:v>
                </c:pt>
                <c:pt idx="80">
                  <c:v>125</c:v>
                </c:pt>
                <c:pt idx="81">
                  <c:v>124</c:v>
                </c:pt>
                <c:pt idx="82">
                  <c:v>123</c:v>
                </c:pt>
                <c:pt idx="83">
                  <c:v>122</c:v>
                </c:pt>
                <c:pt idx="84">
                  <c:v>121</c:v>
                </c:pt>
                <c:pt idx="85">
                  <c:v>120</c:v>
                </c:pt>
                <c:pt idx="86">
                  <c:v>119</c:v>
                </c:pt>
                <c:pt idx="87">
                  <c:v>118</c:v>
                </c:pt>
                <c:pt idx="88">
                  <c:v>117</c:v>
                </c:pt>
                <c:pt idx="89">
                  <c:v>116</c:v>
                </c:pt>
                <c:pt idx="90">
                  <c:v>115</c:v>
                </c:pt>
                <c:pt idx="91">
                  <c:v>114</c:v>
                </c:pt>
                <c:pt idx="92">
                  <c:v>113</c:v>
                </c:pt>
                <c:pt idx="93">
                  <c:v>112</c:v>
                </c:pt>
                <c:pt idx="94">
                  <c:v>111</c:v>
                </c:pt>
                <c:pt idx="95">
                  <c:v>110</c:v>
                </c:pt>
                <c:pt idx="96">
                  <c:v>109</c:v>
                </c:pt>
                <c:pt idx="97">
                  <c:v>108</c:v>
                </c:pt>
                <c:pt idx="98">
                  <c:v>107</c:v>
                </c:pt>
                <c:pt idx="99">
                  <c:v>106</c:v>
                </c:pt>
                <c:pt idx="100">
                  <c:v>105</c:v>
                </c:pt>
                <c:pt idx="101">
                  <c:v>104</c:v>
                </c:pt>
                <c:pt idx="102">
                  <c:v>103</c:v>
                </c:pt>
                <c:pt idx="103">
                  <c:v>102</c:v>
                </c:pt>
                <c:pt idx="104">
                  <c:v>101</c:v>
                </c:pt>
                <c:pt idx="105">
                  <c:v>100</c:v>
                </c:pt>
                <c:pt idx="106">
                  <c:v>99</c:v>
                </c:pt>
                <c:pt idx="107">
                  <c:v>98</c:v>
                </c:pt>
                <c:pt idx="108">
                  <c:v>97</c:v>
                </c:pt>
                <c:pt idx="109">
                  <c:v>96</c:v>
                </c:pt>
                <c:pt idx="110">
                  <c:v>95</c:v>
                </c:pt>
                <c:pt idx="111">
                  <c:v>94</c:v>
                </c:pt>
                <c:pt idx="112">
                  <c:v>93</c:v>
                </c:pt>
                <c:pt idx="113">
                  <c:v>92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88</c:v>
                </c:pt>
                <c:pt idx="118">
                  <c:v>87</c:v>
                </c:pt>
                <c:pt idx="119">
                  <c:v>86</c:v>
                </c:pt>
                <c:pt idx="120">
                  <c:v>85</c:v>
                </c:pt>
                <c:pt idx="121">
                  <c:v>84</c:v>
                </c:pt>
                <c:pt idx="122">
                  <c:v>83</c:v>
                </c:pt>
                <c:pt idx="123">
                  <c:v>82</c:v>
                </c:pt>
                <c:pt idx="124">
                  <c:v>81</c:v>
                </c:pt>
                <c:pt idx="125">
                  <c:v>80</c:v>
                </c:pt>
                <c:pt idx="126">
                  <c:v>79</c:v>
                </c:pt>
                <c:pt idx="127">
                  <c:v>78</c:v>
                </c:pt>
                <c:pt idx="128">
                  <c:v>77</c:v>
                </c:pt>
                <c:pt idx="129">
                  <c:v>76</c:v>
                </c:pt>
                <c:pt idx="130">
                  <c:v>75</c:v>
                </c:pt>
                <c:pt idx="131">
                  <c:v>74</c:v>
                </c:pt>
                <c:pt idx="132">
                  <c:v>73</c:v>
                </c:pt>
                <c:pt idx="133">
                  <c:v>72</c:v>
                </c:pt>
                <c:pt idx="134">
                  <c:v>71</c:v>
                </c:pt>
                <c:pt idx="135">
                  <c:v>70</c:v>
                </c:pt>
                <c:pt idx="136">
                  <c:v>69</c:v>
                </c:pt>
                <c:pt idx="137">
                  <c:v>68</c:v>
                </c:pt>
                <c:pt idx="138">
                  <c:v>67</c:v>
                </c:pt>
                <c:pt idx="139">
                  <c:v>66</c:v>
                </c:pt>
                <c:pt idx="140">
                  <c:v>65</c:v>
                </c:pt>
                <c:pt idx="141">
                  <c:v>64</c:v>
                </c:pt>
                <c:pt idx="142">
                  <c:v>63</c:v>
                </c:pt>
                <c:pt idx="143">
                  <c:v>62</c:v>
                </c:pt>
                <c:pt idx="144">
                  <c:v>61</c:v>
                </c:pt>
                <c:pt idx="145">
                  <c:v>60</c:v>
                </c:pt>
                <c:pt idx="146">
                  <c:v>59</c:v>
                </c:pt>
                <c:pt idx="147">
                  <c:v>58</c:v>
                </c:pt>
                <c:pt idx="148">
                  <c:v>57</c:v>
                </c:pt>
                <c:pt idx="149">
                  <c:v>56</c:v>
                </c:pt>
                <c:pt idx="150">
                  <c:v>55</c:v>
                </c:pt>
                <c:pt idx="151">
                  <c:v>54</c:v>
                </c:pt>
                <c:pt idx="152">
                  <c:v>53</c:v>
                </c:pt>
                <c:pt idx="153">
                  <c:v>52</c:v>
                </c:pt>
                <c:pt idx="154">
                  <c:v>51</c:v>
                </c:pt>
                <c:pt idx="155">
                  <c:v>50</c:v>
                </c:pt>
                <c:pt idx="156">
                  <c:v>49</c:v>
                </c:pt>
                <c:pt idx="157">
                  <c:v>48</c:v>
                </c:pt>
                <c:pt idx="158">
                  <c:v>47</c:v>
                </c:pt>
                <c:pt idx="159">
                  <c:v>46</c:v>
                </c:pt>
                <c:pt idx="160">
                  <c:v>45</c:v>
                </c:pt>
                <c:pt idx="161">
                  <c:v>44</c:v>
                </c:pt>
                <c:pt idx="162">
                  <c:v>43</c:v>
                </c:pt>
                <c:pt idx="163">
                  <c:v>42</c:v>
                </c:pt>
                <c:pt idx="164">
                  <c:v>41</c:v>
                </c:pt>
                <c:pt idx="165">
                  <c:v>40</c:v>
                </c:pt>
                <c:pt idx="166">
                  <c:v>39</c:v>
                </c:pt>
                <c:pt idx="167">
                  <c:v>38</c:v>
                </c:pt>
                <c:pt idx="168">
                  <c:v>37</c:v>
                </c:pt>
                <c:pt idx="169">
                  <c:v>36</c:v>
                </c:pt>
                <c:pt idx="170">
                  <c:v>35</c:v>
                </c:pt>
                <c:pt idx="171">
                  <c:v>34</c:v>
                </c:pt>
                <c:pt idx="172">
                  <c:v>33</c:v>
                </c:pt>
                <c:pt idx="173">
                  <c:v>32</c:v>
                </c:pt>
                <c:pt idx="174">
                  <c:v>31</c:v>
                </c:pt>
                <c:pt idx="175">
                  <c:v>30</c:v>
                </c:pt>
                <c:pt idx="176">
                  <c:v>29</c:v>
                </c:pt>
                <c:pt idx="177">
                  <c:v>28</c:v>
                </c:pt>
                <c:pt idx="178">
                  <c:v>27</c:v>
                </c:pt>
                <c:pt idx="179">
                  <c:v>26</c:v>
                </c:pt>
                <c:pt idx="180">
                  <c:v>25</c:v>
                </c:pt>
                <c:pt idx="181">
                  <c:v>24</c:v>
                </c:pt>
                <c:pt idx="182">
                  <c:v>23</c:v>
                </c:pt>
                <c:pt idx="183">
                  <c:v>22</c:v>
                </c:pt>
                <c:pt idx="184">
                  <c:v>21</c:v>
                </c:pt>
                <c:pt idx="185">
                  <c:v>20</c:v>
                </c:pt>
                <c:pt idx="186">
                  <c:v>19</c:v>
                </c:pt>
                <c:pt idx="187">
                  <c:v>18</c:v>
                </c:pt>
                <c:pt idx="188">
                  <c:v>17</c:v>
                </c:pt>
                <c:pt idx="189">
                  <c:v>16</c:v>
                </c:pt>
                <c:pt idx="190">
                  <c:v>15</c:v>
                </c:pt>
                <c:pt idx="191">
                  <c:v>14</c:v>
                </c:pt>
                <c:pt idx="192">
                  <c:v>13</c:v>
                </c:pt>
                <c:pt idx="193">
                  <c:v>12</c:v>
                </c:pt>
                <c:pt idx="194">
                  <c:v>11</c:v>
                </c:pt>
                <c:pt idx="195">
                  <c:v>10</c:v>
                </c:pt>
                <c:pt idx="196">
                  <c:v>9</c:v>
                </c:pt>
                <c:pt idx="197">
                  <c:v>8</c:v>
                </c:pt>
                <c:pt idx="198">
                  <c:v>7</c:v>
                </c:pt>
                <c:pt idx="199">
                  <c:v>6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0</c:v>
                </c:pt>
                <c:pt idx="206">
                  <c:v>-1</c:v>
                </c:pt>
                <c:pt idx="207">
                  <c:v>-2</c:v>
                </c:pt>
                <c:pt idx="208">
                  <c:v>-3</c:v>
                </c:pt>
                <c:pt idx="209">
                  <c:v>-4</c:v>
                </c:pt>
                <c:pt idx="210">
                  <c:v>-5</c:v>
                </c:pt>
                <c:pt idx="211">
                  <c:v>-6</c:v>
                </c:pt>
                <c:pt idx="212">
                  <c:v>-7</c:v>
                </c:pt>
                <c:pt idx="213">
                  <c:v>-8</c:v>
                </c:pt>
                <c:pt idx="214">
                  <c:v>-9</c:v>
                </c:pt>
                <c:pt idx="215">
                  <c:v>-10</c:v>
                </c:pt>
                <c:pt idx="216">
                  <c:v>-11</c:v>
                </c:pt>
                <c:pt idx="217">
                  <c:v>-12</c:v>
                </c:pt>
                <c:pt idx="218">
                  <c:v>-13</c:v>
                </c:pt>
                <c:pt idx="219">
                  <c:v>-14</c:v>
                </c:pt>
                <c:pt idx="220">
                  <c:v>-15</c:v>
                </c:pt>
                <c:pt idx="221">
                  <c:v>-16</c:v>
                </c:pt>
                <c:pt idx="222">
                  <c:v>-17</c:v>
                </c:pt>
                <c:pt idx="223">
                  <c:v>-18</c:v>
                </c:pt>
                <c:pt idx="224">
                  <c:v>-19</c:v>
                </c:pt>
                <c:pt idx="225">
                  <c:v>-20</c:v>
                </c:pt>
                <c:pt idx="226">
                  <c:v>-21</c:v>
                </c:pt>
                <c:pt idx="227">
                  <c:v>-22</c:v>
                </c:pt>
                <c:pt idx="228">
                  <c:v>-23</c:v>
                </c:pt>
                <c:pt idx="229">
                  <c:v>-24</c:v>
                </c:pt>
                <c:pt idx="230">
                  <c:v>-25</c:v>
                </c:pt>
                <c:pt idx="231">
                  <c:v>-26</c:v>
                </c:pt>
                <c:pt idx="232">
                  <c:v>-27</c:v>
                </c:pt>
                <c:pt idx="233">
                  <c:v>-28</c:v>
                </c:pt>
                <c:pt idx="234">
                  <c:v>-29</c:v>
                </c:pt>
                <c:pt idx="235">
                  <c:v>-30</c:v>
                </c:pt>
                <c:pt idx="236">
                  <c:v>-31</c:v>
                </c:pt>
                <c:pt idx="237">
                  <c:v>-32</c:v>
                </c:pt>
                <c:pt idx="238">
                  <c:v>-33</c:v>
                </c:pt>
                <c:pt idx="239">
                  <c:v>-34</c:v>
                </c:pt>
                <c:pt idx="240">
                  <c:v>-35</c:v>
                </c:pt>
                <c:pt idx="241">
                  <c:v>-36</c:v>
                </c:pt>
                <c:pt idx="242">
                  <c:v>-37</c:v>
                </c:pt>
                <c:pt idx="243">
                  <c:v>-38</c:v>
                </c:pt>
                <c:pt idx="244">
                  <c:v>-39</c:v>
                </c:pt>
                <c:pt idx="245">
                  <c:v>-40</c:v>
                </c:pt>
                <c:pt idx="246">
                  <c:v>-41</c:v>
                </c:pt>
                <c:pt idx="247">
                  <c:v>-42</c:v>
                </c:pt>
                <c:pt idx="248">
                  <c:v>-43</c:v>
                </c:pt>
                <c:pt idx="249">
                  <c:v>-44</c:v>
                </c:pt>
                <c:pt idx="250">
                  <c:v>-45</c:v>
                </c:pt>
                <c:pt idx="251">
                  <c:v>-46</c:v>
                </c:pt>
                <c:pt idx="252">
                  <c:v>-47</c:v>
                </c:pt>
                <c:pt idx="253">
                  <c:v>-48</c:v>
                </c:pt>
                <c:pt idx="254">
                  <c:v>-49</c:v>
                </c:pt>
                <c:pt idx="255">
                  <c:v>-50</c:v>
                </c:pt>
                <c:pt idx="256">
                  <c:v>-51</c:v>
                </c:pt>
                <c:pt idx="257">
                  <c:v>-52</c:v>
                </c:pt>
                <c:pt idx="258">
                  <c:v>-53</c:v>
                </c:pt>
                <c:pt idx="259">
                  <c:v>-54</c:v>
                </c:pt>
                <c:pt idx="260">
                  <c:v>-55</c:v>
                </c:pt>
                <c:pt idx="261">
                  <c:v>-56</c:v>
                </c:pt>
                <c:pt idx="262">
                  <c:v>-57</c:v>
                </c:pt>
                <c:pt idx="263">
                  <c:v>-58</c:v>
                </c:pt>
                <c:pt idx="264">
                  <c:v>-59</c:v>
                </c:pt>
                <c:pt idx="265">
                  <c:v>-60</c:v>
                </c:pt>
                <c:pt idx="266">
                  <c:v>-61</c:v>
                </c:pt>
                <c:pt idx="267">
                  <c:v>-62</c:v>
                </c:pt>
                <c:pt idx="268">
                  <c:v>-63</c:v>
                </c:pt>
                <c:pt idx="269">
                  <c:v>-64</c:v>
                </c:pt>
                <c:pt idx="270">
                  <c:v>-65</c:v>
                </c:pt>
                <c:pt idx="271">
                  <c:v>-66</c:v>
                </c:pt>
                <c:pt idx="272">
                  <c:v>-67</c:v>
                </c:pt>
                <c:pt idx="273">
                  <c:v>-68</c:v>
                </c:pt>
                <c:pt idx="274">
                  <c:v>-69</c:v>
                </c:pt>
                <c:pt idx="275">
                  <c:v>-70</c:v>
                </c:pt>
                <c:pt idx="276">
                  <c:v>-71</c:v>
                </c:pt>
                <c:pt idx="277">
                  <c:v>-72</c:v>
                </c:pt>
                <c:pt idx="278">
                  <c:v>-73</c:v>
                </c:pt>
                <c:pt idx="279">
                  <c:v>-74</c:v>
                </c:pt>
                <c:pt idx="280">
                  <c:v>-75</c:v>
                </c:pt>
                <c:pt idx="281">
                  <c:v>-76</c:v>
                </c:pt>
                <c:pt idx="282">
                  <c:v>-77</c:v>
                </c:pt>
                <c:pt idx="283">
                  <c:v>-78</c:v>
                </c:pt>
                <c:pt idx="284">
                  <c:v>-79</c:v>
                </c:pt>
                <c:pt idx="285">
                  <c:v>-80</c:v>
                </c:pt>
                <c:pt idx="286">
                  <c:v>-81</c:v>
                </c:pt>
                <c:pt idx="287">
                  <c:v>-82</c:v>
                </c:pt>
                <c:pt idx="288">
                  <c:v>-83</c:v>
                </c:pt>
                <c:pt idx="289">
                  <c:v>-84</c:v>
                </c:pt>
                <c:pt idx="290">
                  <c:v>-85</c:v>
                </c:pt>
                <c:pt idx="291">
                  <c:v>-86</c:v>
                </c:pt>
                <c:pt idx="292">
                  <c:v>-87</c:v>
                </c:pt>
                <c:pt idx="293">
                  <c:v>-88</c:v>
                </c:pt>
                <c:pt idx="294">
                  <c:v>-89</c:v>
                </c:pt>
                <c:pt idx="295">
                  <c:v>-90</c:v>
                </c:pt>
                <c:pt idx="296">
                  <c:v>-91</c:v>
                </c:pt>
                <c:pt idx="297">
                  <c:v>-92</c:v>
                </c:pt>
                <c:pt idx="298">
                  <c:v>-93</c:v>
                </c:pt>
                <c:pt idx="299">
                  <c:v>-94</c:v>
                </c:pt>
                <c:pt idx="300">
                  <c:v>-95</c:v>
                </c:pt>
                <c:pt idx="301">
                  <c:v>-96</c:v>
                </c:pt>
                <c:pt idx="302">
                  <c:v>-97</c:v>
                </c:pt>
                <c:pt idx="303">
                  <c:v>-98</c:v>
                </c:pt>
                <c:pt idx="304">
                  <c:v>-99</c:v>
                </c:pt>
                <c:pt idx="305">
                  <c:v>-100</c:v>
                </c:pt>
                <c:pt idx="306">
                  <c:v>-101</c:v>
                </c:pt>
                <c:pt idx="307">
                  <c:v>-102</c:v>
                </c:pt>
                <c:pt idx="308">
                  <c:v>-103</c:v>
                </c:pt>
                <c:pt idx="309">
                  <c:v>-104</c:v>
                </c:pt>
                <c:pt idx="310">
                  <c:v>-105</c:v>
                </c:pt>
                <c:pt idx="311">
                  <c:v>-106</c:v>
                </c:pt>
                <c:pt idx="312">
                  <c:v>-107</c:v>
                </c:pt>
                <c:pt idx="313">
                  <c:v>-108</c:v>
                </c:pt>
                <c:pt idx="314">
                  <c:v>-109</c:v>
                </c:pt>
                <c:pt idx="315">
                  <c:v>-110</c:v>
                </c:pt>
                <c:pt idx="316">
                  <c:v>-111</c:v>
                </c:pt>
                <c:pt idx="317">
                  <c:v>-112</c:v>
                </c:pt>
                <c:pt idx="318">
                  <c:v>-113</c:v>
                </c:pt>
                <c:pt idx="319">
                  <c:v>-114</c:v>
                </c:pt>
                <c:pt idx="320">
                  <c:v>-115</c:v>
                </c:pt>
                <c:pt idx="321">
                  <c:v>-116</c:v>
                </c:pt>
                <c:pt idx="322">
                  <c:v>-117</c:v>
                </c:pt>
                <c:pt idx="323">
                  <c:v>-118</c:v>
                </c:pt>
                <c:pt idx="324">
                  <c:v>-119</c:v>
                </c:pt>
                <c:pt idx="325">
                  <c:v>-120</c:v>
                </c:pt>
                <c:pt idx="326">
                  <c:v>-121</c:v>
                </c:pt>
                <c:pt idx="327">
                  <c:v>-122</c:v>
                </c:pt>
                <c:pt idx="328">
                  <c:v>-123</c:v>
                </c:pt>
                <c:pt idx="329">
                  <c:v>-124</c:v>
                </c:pt>
                <c:pt idx="330">
                  <c:v>-125</c:v>
                </c:pt>
                <c:pt idx="331">
                  <c:v>-126</c:v>
                </c:pt>
                <c:pt idx="332">
                  <c:v>-127</c:v>
                </c:pt>
                <c:pt idx="333">
                  <c:v>-128</c:v>
                </c:pt>
                <c:pt idx="334">
                  <c:v>-129</c:v>
                </c:pt>
                <c:pt idx="335">
                  <c:v>-130</c:v>
                </c:pt>
                <c:pt idx="336">
                  <c:v>-131</c:v>
                </c:pt>
                <c:pt idx="337">
                  <c:v>-132</c:v>
                </c:pt>
                <c:pt idx="338">
                  <c:v>-133</c:v>
                </c:pt>
                <c:pt idx="339">
                  <c:v>-134</c:v>
                </c:pt>
                <c:pt idx="340">
                  <c:v>-135</c:v>
                </c:pt>
                <c:pt idx="341">
                  <c:v>-136</c:v>
                </c:pt>
                <c:pt idx="342">
                  <c:v>-137</c:v>
                </c:pt>
                <c:pt idx="343">
                  <c:v>-138</c:v>
                </c:pt>
                <c:pt idx="344">
                  <c:v>-139</c:v>
                </c:pt>
                <c:pt idx="345">
                  <c:v>-140</c:v>
                </c:pt>
                <c:pt idx="346">
                  <c:v>-141</c:v>
                </c:pt>
                <c:pt idx="347">
                  <c:v>-142</c:v>
                </c:pt>
                <c:pt idx="348">
                  <c:v>-143</c:v>
                </c:pt>
                <c:pt idx="349">
                  <c:v>-144</c:v>
                </c:pt>
                <c:pt idx="350">
                  <c:v>-145</c:v>
                </c:pt>
                <c:pt idx="351">
                  <c:v>-146</c:v>
                </c:pt>
                <c:pt idx="352">
                  <c:v>-147</c:v>
                </c:pt>
                <c:pt idx="353">
                  <c:v>-148</c:v>
                </c:pt>
                <c:pt idx="354">
                  <c:v>-149</c:v>
                </c:pt>
                <c:pt idx="355">
                  <c:v>-150</c:v>
                </c:pt>
                <c:pt idx="356">
                  <c:v>-151</c:v>
                </c:pt>
                <c:pt idx="357">
                  <c:v>-152</c:v>
                </c:pt>
                <c:pt idx="358">
                  <c:v>-153</c:v>
                </c:pt>
                <c:pt idx="359">
                  <c:v>-154</c:v>
                </c:pt>
                <c:pt idx="360">
                  <c:v>-155</c:v>
                </c:pt>
                <c:pt idx="361">
                  <c:v>-156</c:v>
                </c:pt>
                <c:pt idx="362">
                  <c:v>-157</c:v>
                </c:pt>
                <c:pt idx="363">
                  <c:v>-158</c:v>
                </c:pt>
                <c:pt idx="364">
                  <c:v>-159</c:v>
                </c:pt>
                <c:pt idx="365">
                  <c:v>-160</c:v>
                </c:pt>
                <c:pt idx="366">
                  <c:v>-161</c:v>
                </c:pt>
                <c:pt idx="367">
                  <c:v>-162</c:v>
                </c:pt>
                <c:pt idx="368">
                  <c:v>-163</c:v>
                </c:pt>
                <c:pt idx="369">
                  <c:v>-164</c:v>
                </c:pt>
                <c:pt idx="370">
                  <c:v>-165</c:v>
                </c:pt>
                <c:pt idx="371">
                  <c:v>-166</c:v>
                </c:pt>
                <c:pt idx="372">
                  <c:v>-167</c:v>
                </c:pt>
                <c:pt idx="373">
                  <c:v>-168</c:v>
                </c:pt>
                <c:pt idx="374">
                  <c:v>-169</c:v>
                </c:pt>
                <c:pt idx="375">
                  <c:v>-170</c:v>
                </c:pt>
                <c:pt idx="376">
                  <c:v>-171</c:v>
                </c:pt>
                <c:pt idx="377">
                  <c:v>-172</c:v>
                </c:pt>
                <c:pt idx="378">
                  <c:v>-173</c:v>
                </c:pt>
                <c:pt idx="379">
                  <c:v>-174</c:v>
                </c:pt>
                <c:pt idx="380">
                  <c:v>-175</c:v>
                </c:pt>
                <c:pt idx="381">
                  <c:v>-176</c:v>
                </c:pt>
                <c:pt idx="382">
                  <c:v>-177</c:v>
                </c:pt>
                <c:pt idx="383">
                  <c:v>-178</c:v>
                </c:pt>
                <c:pt idx="384">
                  <c:v>-179</c:v>
                </c:pt>
                <c:pt idx="385">
                  <c:v>-180</c:v>
                </c:pt>
                <c:pt idx="386">
                  <c:v>-181</c:v>
                </c:pt>
                <c:pt idx="387">
                  <c:v>-182</c:v>
                </c:pt>
                <c:pt idx="388">
                  <c:v>-183</c:v>
                </c:pt>
                <c:pt idx="389">
                  <c:v>-184</c:v>
                </c:pt>
                <c:pt idx="390">
                  <c:v>-185</c:v>
                </c:pt>
                <c:pt idx="391">
                  <c:v>-186</c:v>
                </c:pt>
                <c:pt idx="392">
                  <c:v>-187</c:v>
                </c:pt>
                <c:pt idx="393">
                  <c:v>-188</c:v>
                </c:pt>
                <c:pt idx="394">
                  <c:v>-189</c:v>
                </c:pt>
                <c:pt idx="395">
                  <c:v>-190</c:v>
                </c:pt>
                <c:pt idx="396">
                  <c:v>-191</c:v>
                </c:pt>
                <c:pt idx="397">
                  <c:v>-192</c:v>
                </c:pt>
                <c:pt idx="398">
                  <c:v>-193</c:v>
                </c:pt>
                <c:pt idx="399">
                  <c:v>-194</c:v>
                </c:pt>
                <c:pt idx="400">
                  <c:v>-195</c:v>
                </c:pt>
                <c:pt idx="401">
                  <c:v>-196</c:v>
                </c:pt>
                <c:pt idx="402">
                  <c:v>-197</c:v>
                </c:pt>
                <c:pt idx="403">
                  <c:v>-198</c:v>
                </c:pt>
                <c:pt idx="404">
                  <c:v>-199</c:v>
                </c:pt>
                <c:pt idx="405">
                  <c:v>-200</c:v>
                </c:pt>
              </c:numCache>
            </c:numRef>
          </c:xVal>
          <c:yVal>
            <c:numRef>
              <c:f>CalcSheet!$G$6:$G$411</c:f>
              <c:numCache>
                <c:formatCode>0_ </c:formatCode>
                <c:ptCount val="40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F8-4C51-B719-9B765F8288DC}"/>
            </c:ext>
          </c:extLst>
        </c:ser>
        <c:ser>
          <c:idx val="2"/>
          <c:order val="2"/>
          <c:tx>
            <c:strRef>
              <c:f>CalcSheet!$H$60</c:f>
              <c:strCache>
                <c:ptCount val="1"/>
                <c:pt idx="0">
                  <c:v>Range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CalcSheet!$I$61:$I$90</c:f>
              <c:numCache>
                <c:formatCode>General</c:formatCode>
                <c:ptCount val="3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</c:numCache>
            </c:numRef>
          </c:xVal>
          <c:yVal>
            <c:numRef>
              <c:f>CalcSheet!$H$61:$H$91</c:f>
              <c:numCache>
                <c:formatCode>General</c:formatCode>
                <c:ptCount val="31"/>
                <c:pt idx="0">
                  <c:v>200</c:v>
                </c:pt>
                <c:pt idx="1">
                  <c:v>150</c:v>
                </c:pt>
                <c:pt idx="2" formatCode="0_ ">
                  <c:v>100</c:v>
                </c:pt>
                <c:pt idx="3">
                  <c:v>50</c:v>
                </c:pt>
                <c:pt idx="4">
                  <c:v>0</c:v>
                </c:pt>
                <c:pt idx="5" formatCode="0_ ">
                  <c:v>-50</c:v>
                </c:pt>
                <c:pt idx="6">
                  <c:v>-100</c:v>
                </c:pt>
                <c:pt idx="7">
                  <c:v>-150</c:v>
                </c:pt>
                <c:pt idx="8" formatCode="0_ ">
                  <c:v>-200</c:v>
                </c:pt>
                <c:pt idx="9">
                  <c:v>-250</c:v>
                </c:pt>
                <c:pt idx="10">
                  <c:v>-300</c:v>
                </c:pt>
                <c:pt idx="11" formatCode="0_ ">
                  <c:v>-350</c:v>
                </c:pt>
                <c:pt idx="12">
                  <c:v>-400</c:v>
                </c:pt>
                <c:pt idx="13">
                  <c:v>-450</c:v>
                </c:pt>
                <c:pt idx="14" formatCode="0_ ">
                  <c:v>-500</c:v>
                </c:pt>
                <c:pt idx="15">
                  <c:v>-550</c:v>
                </c:pt>
                <c:pt idx="16">
                  <c:v>-600</c:v>
                </c:pt>
                <c:pt idx="17">
                  <c:v>-650</c:v>
                </c:pt>
                <c:pt idx="18" formatCode="0_ ">
                  <c:v>-700</c:v>
                </c:pt>
                <c:pt idx="19">
                  <c:v>-750</c:v>
                </c:pt>
                <c:pt idx="20">
                  <c:v>-800</c:v>
                </c:pt>
                <c:pt idx="21">
                  <c:v>-850</c:v>
                </c:pt>
                <c:pt idx="22" formatCode="0_ ">
                  <c:v>-900</c:v>
                </c:pt>
                <c:pt idx="23">
                  <c:v>-950</c:v>
                </c:pt>
                <c:pt idx="24">
                  <c:v>-1000</c:v>
                </c:pt>
                <c:pt idx="25">
                  <c:v>-1050</c:v>
                </c:pt>
                <c:pt idx="26" formatCode="0_ ">
                  <c:v>-1100</c:v>
                </c:pt>
                <c:pt idx="27">
                  <c:v>-1150</c:v>
                </c:pt>
                <c:pt idx="28">
                  <c:v>-1200</c:v>
                </c:pt>
                <c:pt idx="29">
                  <c:v>-1250</c:v>
                </c:pt>
                <c:pt idx="30" formatCode="0_ ">
                  <c:v>-1300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F8-4C51-B719-9B765F828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427184"/>
        <c:axId val="1"/>
      </c:scatterChart>
      <c:valAx>
        <c:axId val="319427184"/>
        <c:scaling>
          <c:orientation val="minMax"/>
          <c:max val="160"/>
          <c:min val="-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 altLang="en-US"/>
                  <a:t>Temperature</a:t>
                </a:r>
              </a:p>
            </c:rich>
          </c:tx>
          <c:layout/>
          <c:overlay val="0"/>
          <c:spPr>
            <a:solidFill>
              <a:schemeClr val="bg1"/>
            </a:solidFill>
          </c:spPr>
        </c:title>
        <c:numFmt formatCode="General" sourceLinked="1"/>
        <c:majorTickMark val="cross"/>
        <c:minorTickMark val="cross"/>
        <c:tickLblPos val="low"/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25"/>
        <c:minorUnit val="25"/>
      </c:valAx>
      <c:valAx>
        <c:axId val="1"/>
        <c:scaling>
          <c:orientation val="minMax"/>
          <c:max val="100"/>
          <c:min val="-8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lang="ja-JP"/>
                </a:pPr>
                <a:r>
                  <a:rPr lang="en-US" altLang="ja-JP"/>
                  <a:t>ppm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17193545251288034"/>
              <c:y val="7.6686930262749406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ja-JP"/>
            </a:pPr>
            <a:endParaRPr lang="ja-JP"/>
          </a:p>
        </c:txPr>
        <c:crossAx val="319427184"/>
        <c:crossesAt val="-1200"/>
        <c:crossBetween val="midCat"/>
      </c:valAx>
      <c:spPr>
        <a:blipFill>
          <a:blip xmlns:r="http://schemas.openxmlformats.org/officeDocument/2006/relationships" r:embed="rId2"/>
          <a:tile tx="0" ty="0" sx="100000" sy="100000" flip="none" algn="tl"/>
        </a:blip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2"/>
      <a:tile tx="0" ty="0" sx="100000" sy="100000" flip="none" algn="tl"/>
    </a:blipFill>
    <a:ln w="19050">
      <a:solidFill>
        <a:srgbClr val="1F497D">
          <a:lumMod val="75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ja-JP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4706689582583908E-2"/>
          <c:y val="6.9803514144065326E-2"/>
          <c:w val="0.85911747072225109"/>
          <c:h val="0.63548123939030243"/>
        </c:manualLayout>
      </c:layout>
      <c:scatterChart>
        <c:scatterStyle val="lineMarker"/>
        <c:varyColors val="0"/>
        <c:ser>
          <c:idx val="1"/>
          <c:order val="0"/>
          <c:tx>
            <c:strRef>
              <c:f>CalcSheet!$M$1</c:f>
              <c:strCache>
                <c:ptCount val="1"/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strRef>
              <c:f>CalcSheet!$K$2:$K$102</c:f>
              <c:strCache>
                <c:ptCount val="101"/>
                <c:pt idx="0">
                  <c:v>Elapsed days</c:v>
                </c:pt>
                <c:pt idx="1">
                  <c:v>1.00 </c:v>
                </c:pt>
                <c:pt idx="2">
                  <c:v>2.00 </c:v>
                </c:pt>
                <c:pt idx="3">
                  <c:v>3.00 </c:v>
                </c:pt>
                <c:pt idx="4">
                  <c:v>4.00 </c:v>
                </c:pt>
                <c:pt idx="5">
                  <c:v>5.00 </c:v>
                </c:pt>
                <c:pt idx="6">
                  <c:v>6.00 </c:v>
                </c:pt>
                <c:pt idx="7">
                  <c:v>7.00 </c:v>
                </c:pt>
                <c:pt idx="8">
                  <c:v>8.00 </c:v>
                </c:pt>
                <c:pt idx="9">
                  <c:v>9.00 </c:v>
                </c:pt>
                <c:pt idx="10">
                  <c:v>10.00 </c:v>
                </c:pt>
                <c:pt idx="11">
                  <c:v>11.00 </c:v>
                </c:pt>
                <c:pt idx="12">
                  <c:v>12.00 </c:v>
                </c:pt>
                <c:pt idx="13">
                  <c:v>13.00 </c:v>
                </c:pt>
                <c:pt idx="14">
                  <c:v>14.00 </c:v>
                </c:pt>
                <c:pt idx="15">
                  <c:v>15.00 </c:v>
                </c:pt>
                <c:pt idx="16">
                  <c:v>16.00 </c:v>
                </c:pt>
                <c:pt idx="17">
                  <c:v>17.00 </c:v>
                </c:pt>
                <c:pt idx="18">
                  <c:v>18.00 </c:v>
                </c:pt>
                <c:pt idx="19">
                  <c:v>19.00 </c:v>
                </c:pt>
                <c:pt idx="20">
                  <c:v>20.00 </c:v>
                </c:pt>
                <c:pt idx="21">
                  <c:v>21.00 </c:v>
                </c:pt>
                <c:pt idx="22">
                  <c:v>22.00 </c:v>
                </c:pt>
                <c:pt idx="23">
                  <c:v>23.00 </c:v>
                </c:pt>
                <c:pt idx="24">
                  <c:v>24.00 </c:v>
                </c:pt>
                <c:pt idx="25">
                  <c:v>25.00 </c:v>
                </c:pt>
                <c:pt idx="26">
                  <c:v>26.00 </c:v>
                </c:pt>
                <c:pt idx="27">
                  <c:v>27.00 </c:v>
                </c:pt>
                <c:pt idx="28">
                  <c:v>28.00 </c:v>
                </c:pt>
                <c:pt idx="29">
                  <c:v>29.00 </c:v>
                </c:pt>
                <c:pt idx="30">
                  <c:v>30.00 </c:v>
                </c:pt>
                <c:pt idx="31">
                  <c:v>31.00 </c:v>
                </c:pt>
                <c:pt idx="32">
                  <c:v>32.00 </c:v>
                </c:pt>
                <c:pt idx="33">
                  <c:v>33.00 </c:v>
                </c:pt>
                <c:pt idx="34">
                  <c:v>34.00 </c:v>
                </c:pt>
                <c:pt idx="35">
                  <c:v>35.00 </c:v>
                </c:pt>
                <c:pt idx="36">
                  <c:v>36.00 </c:v>
                </c:pt>
                <c:pt idx="37">
                  <c:v>37.00 </c:v>
                </c:pt>
                <c:pt idx="38">
                  <c:v>38.00 </c:v>
                </c:pt>
                <c:pt idx="39">
                  <c:v>39.00 </c:v>
                </c:pt>
                <c:pt idx="40">
                  <c:v>40.00 </c:v>
                </c:pt>
                <c:pt idx="41">
                  <c:v>41.00 </c:v>
                </c:pt>
                <c:pt idx="42">
                  <c:v>42.00 </c:v>
                </c:pt>
                <c:pt idx="43">
                  <c:v>43.00 </c:v>
                </c:pt>
                <c:pt idx="44">
                  <c:v>44.00 </c:v>
                </c:pt>
                <c:pt idx="45">
                  <c:v>45.00 </c:v>
                </c:pt>
                <c:pt idx="46">
                  <c:v>46.00 </c:v>
                </c:pt>
                <c:pt idx="47">
                  <c:v>47.00 </c:v>
                </c:pt>
                <c:pt idx="48">
                  <c:v>48.00 </c:v>
                </c:pt>
                <c:pt idx="49">
                  <c:v>49.00 </c:v>
                </c:pt>
                <c:pt idx="50">
                  <c:v>50.00 </c:v>
                </c:pt>
                <c:pt idx="51">
                  <c:v>51.00 </c:v>
                </c:pt>
                <c:pt idx="52">
                  <c:v>52.00 </c:v>
                </c:pt>
                <c:pt idx="53">
                  <c:v>53.00 </c:v>
                </c:pt>
                <c:pt idx="54">
                  <c:v>54.00 </c:v>
                </c:pt>
                <c:pt idx="55">
                  <c:v>55.00 </c:v>
                </c:pt>
                <c:pt idx="56">
                  <c:v>56.00 </c:v>
                </c:pt>
                <c:pt idx="57">
                  <c:v>57.00 </c:v>
                </c:pt>
                <c:pt idx="58">
                  <c:v>58.00 </c:v>
                </c:pt>
                <c:pt idx="59">
                  <c:v>59.00 </c:v>
                </c:pt>
                <c:pt idx="60">
                  <c:v>60.00 </c:v>
                </c:pt>
                <c:pt idx="61">
                  <c:v>61.00 </c:v>
                </c:pt>
                <c:pt idx="62">
                  <c:v>62.00 </c:v>
                </c:pt>
                <c:pt idx="63">
                  <c:v>63.00 </c:v>
                </c:pt>
                <c:pt idx="64">
                  <c:v>64.00 </c:v>
                </c:pt>
                <c:pt idx="65">
                  <c:v>65.00 </c:v>
                </c:pt>
                <c:pt idx="66">
                  <c:v>66.00 </c:v>
                </c:pt>
                <c:pt idx="67">
                  <c:v>67.00 </c:v>
                </c:pt>
                <c:pt idx="68">
                  <c:v>68.00 </c:v>
                </c:pt>
                <c:pt idx="69">
                  <c:v>69.00 </c:v>
                </c:pt>
                <c:pt idx="70">
                  <c:v>70.00 </c:v>
                </c:pt>
                <c:pt idx="71">
                  <c:v>71.00 </c:v>
                </c:pt>
                <c:pt idx="72">
                  <c:v>72.00 </c:v>
                </c:pt>
                <c:pt idx="73">
                  <c:v>73.00 </c:v>
                </c:pt>
                <c:pt idx="74">
                  <c:v>74.00 </c:v>
                </c:pt>
                <c:pt idx="75">
                  <c:v>75.00 </c:v>
                </c:pt>
                <c:pt idx="76">
                  <c:v>76.00 </c:v>
                </c:pt>
                <c:pt idx="77">
                  <c:v>77.00 </c:v>
                </c:pt>
                <c:pt idx="78">
                  <c:v>78.00 </c:v>
                </c:pt>
                <c:pt idx="79">
                  <c:v>79.00 </c:v>
                </c:pt>
                <c:pt idx="80">
                  <c:v>80.00 </c:v>
                </c:pt>
                <c:pt idx="81">
                  <c:v>81.00 </c:v>
                </c:pt>
                <c:pt idx="82">
                  <c:v>82.00 </c:v>
                </c:pt>
                <c:pt idx="83">
                  <c:v>83.00 </c:v>
                </c:pt>
                <c:pt idx="84">
                  <c:v>84.00 </c:v>
                </c:pt>
                <c:pt idx="85">
                  <c:v>85.00 </c:v>
                </c:pt>
                <c:pt idx="86">
                  <c:v>86.00 </c:v>
                </c:pt>
                <c:pt idx="87">
                  <c:v>87.00 </c:v>
                </c:pt>
                <c:pt idx="88">
                  <c:v>88.00 </c:v>
                </c:pt>
                <c:pt idx="89">
                  <c:v>89.00 </c:v>
                </c:pt>
                <c:pt idx="90">
                  <c:v>90.00 </c:v>
                </c:pt>
                <c:pt idx="91">
                  <c:v>91.00 </c:v>
                </c:pt>
                <c:pt idx="92">
                  <c:v>92.00 </c:v>
                </c:pt>
                <c:pt idx="93">
                  <c:v>93.00 </c:v>
                </c:pt>
                <c:pt idx="94">
                  <c:v>94.00 </c:v>
                </c:pt>
                <c:pt idx="95">
                  <c:v>95.00 </c:v>
                </c:pt>
                <c:pt idx="96">
                  <c:v>96.00 </c:v>
                </c:pt>
                <c:pt idx="97">
                  <c:v>97.00 </c:v>
                </c:pt>
                <c:pt idx="98">
                  <c:v>98.00 </c:v>
                </c:pt>
                <c:pt idx="99">
                  <c:v>99.00 </c:v>
                </c:pt>
                <c:pt idx="100">
                  <c:v>100.00 </c:v>
                </c:pt>
              </c:strCache>
            </c:strRef>
          </c:xVal>
          <c:yVal>
            <c:numRef>
              <c:f>CalcSheet!$M$2:$M$102</c:f>
              <c:numCache>
                <c:formatCode>0.00_ </c:formatCode>
                <c:ptCount val="101"/>
                <c:pt idx="1">
                  <c:v>0.28771200000000002</c:v>
                </c:pt>
                <c:pt idx="2">
                  <c:v>0.57542400000000005</c:v>
                </c:pt>
                <c:pt idx="3">
                  <c:v>0.86313600000000001</c:v>
                </c:pt>
                <c:pt idx="4">
                  <c:v>1.1508480000000001</c:v>
                </c:pt>
                <c:pt idx="5">
                  <c:v>1.4385600000000001</c:v>
                </c:pt>
                <c:pt idx="6">
                  <c:v>1.726272</c:v>
                </c:pt>
                <c:pt idx="7">
                  <c:v>2.0139840000000002</c:v>
                </c:pt>
                <c:pt idx="8">
                  <c:v>2.3016960000000002</c:v>
                </c:pt>
                <c:pt idx="9">
                  <c:v>2.5894080000000002</c:v>
                </c:pt>
                <c:pt idx="10">
                  <c:v>2.8771200000000001</c:v>
                </c:pt>
                <c:pt idx="11">
                  <c:v>3.1648320000000001</c:v>
                </c:pt>
                <c:pt idx="12">
                  <c:v>3.4525440000000001</c:v>
                </c:pt>
                <c:pt idx="13">
                  <c:v>3.740256</c:v>
                </c:pt>
                <c:pt idx="14">
                  <c:v>4.0279680000000004</c:v>
                </c:pt>
                <c:pt idx="15">
                  <c:v>4.3156800000000004</c:v>
                </c:pt>
                <c:pt idx="16">
                  <c:v>4.6033920000000004</c:v>
                </c:pt>
                <c:pt idx="17">
                  <c:v>4.8911040000000003</c:v>
                </c:pt>
                <c:pt idx="18">
                  <c:v>5.1788160000000003</c:v>
                </c:pt>
                <c:pt idx="19">
                  <c:v>5.4665280000000003</c:v>
                </c:pt>
                <c:pt idx="20">
                  <c:v>5.7542400000000002</c:v>
                </c:pt>
                <c:pt idx="21">
                  <c:v>6.0419520000000002</c:v>
                </c:pt>
                <c:pt idx="22">
                  <c:v>6.3296640000000002</c:v>
                </c:pt>
                <c:pt idx="23">
                  <c:v>6.6173760000000001</c:v>
                </c:pt>
                <c:pt idx="24">
                  <c:v>6.9050880000000001</c:v>
                </c:pt>
                <c:pt idx="25">
                  <c:v>7.1928000000000001</c:v>
                </c:pt>
                <c:pt idx="26">
                  <c:v>7.4805120000000001</c:v>
                </c:pt>
                <c:pt idx="27">
                  <c:v>7.768224</c:v>
                </c:pt>
                <c:pt idx="28">
                  <c:v>8.0559360000000009</c:v>
                </c:pt>
                <c:pt idx="29">
                  <c:v>8.343648</c:v>
                </c:pt>
                <c:pt idx="30">
                  <c:v>8.6313600000000008</c:v>
                </c:pt>
                <c:pt idx="31">
                  <c:v>8.9190719999999999</c:v>
                </c:pt>
                <c:pt idx="32">
                  <c:v>9.2067840000000007</c:v>
                </c:pt>
                <c:pt idx="33">
                  <c:v>9.4944959999999998</c:v>
                </c:pt>
                <c:pt idx="34">
                  <c:v>9.7822080000000007</c:v>
                </c:pt>
                <c:pt idx="35">
                  <c:v>10.06992</c:v>
                </c:pt>
                <c:pt idx="36">
                  <c:v>10.357632000000001</c:v>
                </c:pt>
                <c:pt idx="37">
                  <c:v>10.645344</c:v>
                </c:pt>
                <c:pt idx="38">
                  <c:v>10.933056000000001</c:v>
                </c:pt>
                <c:pt idx="39">
                  <c:v>11.220768</c:v>
                </c:pt>
                <c:pt idx="40">
                  <c:v>11.50848</c:v>
                </c:pt>
                <c:pt idx="41">
                  <c:v>11.796192</c:v>
                </c:pt>
                <c:pt idx="42">
                  <c:v>12.083904</c:v>
                </c:pt>
                <c:pt idx="43">
                  <c:v>12.371616</c:v>
                </c:pt>
                <c:pt idx="44">
                  <c:v>12.659328</c:v>
                </c:pt>
                <c:pt idx="45">
                  <c:v>12.947039999999999</c:v>
                </c:pt>
                <c:pt idx="46">
                  <c:v>13.234752</c:v>
                </c:pt>
                <c:pt idx="47">
                  <c:v>13.522463999999999</c:v>
                </c:pt>
                <c:pt idx="48">
                  <c:v>13.810176</c:v>
                </c:pt>
                <c:pt idx="49">
                  <c:v>14.097887999999999</c:v>
                </c:pt>
                <c:pt idx="50">
                  <c:v>14.3856</c:v>
                </c:pt>
                <c:pt idx="51">
                  <c:v>14.673311999999999</c:v>
                </c:pt>
                <c:pt idx="52">
                  <c:v>14.961024</c:v>
                </c:pt>
                <c:pt idx="53">
                  <c:v>15.248735999999999</c:v>
                </c:pt>
                <c:pt idx="54">
                  <c:v>15.536448</c:v>
                </c:pt>
                <c:pt idx="55">
                  <c:v>15.824159999999999</c:v>
                </c:pt>
                <c:pt idx="56">
                  <c:v>16.111872000000002</c:v>
                </c:pt>
                <c:pt idx="57">
                  <c:v>16.399584000000001</c:v>
                </c:pt>
                <c:pt idx="58">
                  <c:v>16.687296</c:v>
                </c:pt>
                <c:pt idx="59">
                  <c:v>16.975007999999999</c:v>
                </c:pt>
                <c:pt idx="60">
                  <c:v>17.262720000000002</c:v>
                </c:pt>
                <c:pt idx="61">
                  <c:v>17.550432000000001</c:v>
                </c:pt>
                <c:pt idx="62">
                  <c:v>17.838144</c:v>
                </c:pt>
                <c:pt idx="63">
                  <c:v>18.125855999999999</c:v>
                </c:pt>
                <c:pt idx="64">
                  <c:v>18.413568000000001</c:v>
                </c:pt>
                <c:pt idx="65">
                  <c:v>18.701280000000001</c:v>
                </c:pt>
                <c:pt idx="66">
                  <c:v>18.988992</c:v>
                </c:pt>
                <c:pt idx="67">
                  <c:v>19.276703999999999</c:v>
                </c:pt>
                <c:pt idx="68">
                  <c:v>19.564416000000001</c:v>
                </c:pt>
                <c:pt idx="69">
                  <c:v>19.852128</c:v>
                </c:pt>
                <c:pt idx="70">
                  <c:v>20.13984</c:v>
                </c:pt>
                <c:pt idx="71">
                  <c:v>20.427551999999999</c:v>
                </c:pt>
                <c:pt idx="72">
                  <c:v>20.715264000000001</c:v>
                </c:pt>
                <c:pt idx="73">
                  <c:v>21.002976</c:v>
                </c:pt>
                <c:pt idx="74">
                  <c:v>21.290687999999999</c:v>
                </c:pt>
                <c:pt idx="75">
                  <c:v>21.578399999999998</c:v>
                </c:pt>
                <c:pt idx="76">
                  <c:v>21.866112000000001</c:v>
                </c:pt>
                <c:pt idx="77">
                  <c:v>22.153824</c:v>
                </c:pt>
                <c:pt idx="78">
                  <c:v>22.441535999999999</c:v>
                </c:pt>
                <c:pt idx="79">
                  <c:v>22.729247999999998</c:v>
                </c:pt>
                <c:pt idx="80">
                  <c:v>23.016960000000001</c:v>
                </c:pt>
                <c:pt idx="81">
                  <c:v>23.304672</c:v>
                </c:pt>
                <c:pt idx="82">
                  <c:v>23.592383999999999</c:v>
                </c:pt>
                <c:pt idx="83">
                  <c:v>23.880096000000002</c:v>
                </c:pt>
                <c:pt idx="84">
                  <c:v>24.167808000000001</c:v>
                </c:pt>
                <c:pt idx="85">
                  <c:v>24.45552</c:v>
                </c:pt>
                <c:pt idx="86">
                  <c:v>24.743231999999999</c:v>
                </c:pt>
                <c:pt idx="87">
                  <c:v>25.030944000000002</c:v>
                </c:pt>
                <c:pt idx="88">
                  <c:v>25.318656000000001</c:v>
                </c:pt>
                <c:pt idx="89">
                  <c:v>25.606368</c:v>
                </c:pt>
                <c:pt idx="90">
                  <c:v>25.894079999999999</c:v>
                </c:pt>
                <c:pt idx="91">
                  <c:v>26.181792000000002</c:v>
                </c:pt>
                <c:pt idx="92">
                  <c:v>26.469504000000001</c:v>
                </c:pt>
                <c:pt idx="93">
                  <c:v>26.757216</c:v>
                </c:pt>
                <c:pt idx="94">
                  <c:v>27.044927999999999</c:v>
                </c:pt>
                <c:pt idx="95">
                  <c:v>27.332640000000001</c:v>
                </c:pt>
                <c:pt idx="96">
                  <c:v>27.620352</c:v>
                </c:pt>
                <c:pt idx="97">
                  <c:v>27.908064</c:v>
                </c:pt>
                <c:pt idx="98">
                  <c:v>28.195775999999999</c:v>
                </c:pt>
                <c:pt idx="99">
                  <c:v>28.483488000000001</c:v>
                </c:pt>
                <c:pt idx="100">
                  <c:v>28.7712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C4-4A17-9D17-F2CDEA624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425544"/>
        <c:axId val="1"/>
      </c:scatterChart>
      <c:valAx>
        <c:axId val="319425544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 altLang="ja-JP"/>
                  <a:t>Elapsed Day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5"/>
      </c:valAx>
      <c:valAx>
        <c:axId val="1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lang="ja-JP"/>
                </a:pPr>
                <a:r>
                  <a:rPr lang="en-US" altLang="ja-JP"/>
                  <a:t>Error econds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5827703489726502E-3"/>
              <c:y val="2.9202820235705831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319425544"/>
        <c:crosses val="autoZero"/>
        <c:crossBetween val="midCat"/>
        <c:majorUnit val="60"/>
        <c:minorUnit val="3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09951881014874"/>
          <c:y val="1.2394047620380278E-2"/>
          <c:w val="0.78133114610673671"/>
          <c:h val="0.8757975763625544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CalcSheet!$F$5</c:f>
              <c:strCache>
                <c:ptCount val="1"/>
                <c:pt idx="0">
                  <c:v>PPM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CalcSheet!$E$6:$E$316</c:f>
              <c:numCache>
                <c:formatCode>General</c:formatCode>
                <c:ptCount val="311"/>
                <c:pt idx="0">
                  <c:v>205</c:v>
                </c:pt>
                <c:pt idx="1">
                  <c:v>204</c:v>
                </c:pt>
                <c:pt idx="2">
                  <c:v>203</c:v>
                </c:pt>
                <c:pt idx="3">
                  <c:v>202</c:v>
                </c:pt>
                <c:pt idx="4">
                  <c:v>201</c:v>
                </c:pt>
                <c:pt idx="5">
                  <c:v>200</c:v>
                </c:pt>
                <c:pt idx="6">
                  <c:v>199</c:v>
                </c:pt>
                <c:pt idx="7">
                  <c:v>198</c:v>
                </c:pt>
                <c:pt idx="8">
                  <c:v>197</c:v>
                </c:pt>
                <c:pt idx="9">
                  <c:v>196</c:v>
                </c:pt>
                <c:pt idx="10">
                  <c:v>195</c:v>
                </c:pt>
                <c:pt idx="11">
                  <c:v>194</c:v>
                </c:pt>
                <c:pt idx="12">
                  <c:v>193</c:v>
                </c:pt>
                <c:pt idx="13">
                  <c:v>192</c:v>
                </c:pt>
                <c:pt idx="14">
                  <c:v>191</c:v>
                </c:pt>
                <c:pt idx="15">
                  <c:v>190</c:v>
                </c:pt>
                <c:pt idx="16">
                  <c:v>189</c:v>
                </c:pt>
                <c:pt idx="17">
                  <c:v>188</c:v>
                </c:pt>
                <c:pt idx="18">
                  <c:v>187</c:v>
                </c:pt>
                <c:pt idx="19">
                  <c:v>186</c:v>
                </c:pt>
                <c:pt idx="20">
                  <c:v>185</c:v>
                </c:pt>
                <c:pt idx="21">
                  <c:v>184</c:v>
                </c:pt>
                <c:pt idx="22">
                  <c:v>183</c:v>
                </c:pt>
                <c:pt idx="23">
                  <c:v>182</c:v>
                </c:pt>
                <c:pt idx="24">
                  <c:v>181</c:v>
                </c:pt>
                <c:pt idx="25">
                  <c:v>180</c:v>
                </c:pt>
                <c:pt idx="26">
                  <c:v>179</c:v>
                </c:pt>
                <c:pt idx="27">
                  <c:v>178</c:v>
                </c:pt>
                <c:pt idx="28">
                  <c:v>177</c:v>
                </c:pt>
                <c:pt idx="29">
                  <c:v>176</c:v>
                </c:pt>
                <c:pt idx="30">
                  <c:v>175</c:v>
                </c:pt>
                <c:pt idx="31">
                  <c:v>174</c:v>
                </c:pt>
                <c:pt idx="32">
                  <c:v>173</c:v>
                </c:pt>
                <c:pt idx="33">
                  <c:v>172</c:v>
                </c:pt>
                <c:pt idx="34">
                  <c:v>171</c:v>
                </c:pt>
                <c:pt idx="35">
                  <c:v>170</c:v>
                </c:pt>
                <c:pt idx="36">
                  <c:v>169</c:v>
                </c:pt>
                <c:pt idx="37">
                  <c:v>168</c:v>
                </c:pt>
                <c:pt idx="38">
                  <c:v>167</c:v>
                </c:pt>
                <c:pt idx="39">
                  <c:v>166</c:v>
                </c:pt>
                <c:pt idx="40">
                  <c:v>165</c:v>
                </c:pt>
                <c:pt idx="41">
                  <c:v>164</c:v>
                </c:pt>
                <c:pt idx="42">
                  <c:v>163</c:v>
                </c:pt>
                <c:pt idx="43">
                  <c:v>162</c:v>
                </c:pt>
                <c:pt idx="44">
                  <c:v>161</c:v>
                </c:pt>
                <c:pt idx="45">
                  <c:v>160</c:v>
                </c:pt>
                <c:pt idx="46">
                  <c:v>159</c:v>
                </c:pt>
                <c:pt idx="47">
                  <c:v>158</c:v>
                </c:pt>
                <c:pt idx="48">
                  <c:v>157</c:v>
                </c:pt>
                <c:pt idx="49">
                  <c:v>156</c:v>
                </c:pt>
                <c:pt idx="50">
                  <c:v>155</c:v>
                </c:pt>
                <c:pt idx="51">
                  <c:v>154</c:v>
                </c:pt>
                <c:pt idx="52">
                  <c:v>153</c:v>
                </c:pt>
                <c:pt idx="53">
                  <c:v>152</c:v>
                </c:pt>
                <c:pt idx="54">
                  <c:v>151</c:v>
                </c:pt>
                <c:pt idx="55">
                  <c:v>150</c:v>
                </c:pt>
                <c:pt idx="56">
                  <c:v>149</c:v>
                </c:pt>
                <c:pt idx="57">
                  <c:v>148</c:v>
                </c:pt>
                <c:pt idx="58">
                  <c:v>147</c:v>
                </c:pt>
                <c:pt idx="59">
                  <c:v>146</c:v>
                </c:pt>
                <c:pt idx="60">
                  <c:v>145</c:v>
                </c:pt>
                <c:pt idx="61">
                  <c:v>144</c:v>
                </c:pt>
                <c:pt idx="62">
                  <c:v>143</c:v>
                </c:pt>
                <c:pt idx="63">
                  <c:v>142</c:v>
                </c:pt>
                <c:pt idx="64">
                  <c:v>141</c:v>
                </c:pt>
                <c:pt idx="65">
                  <c:v>140</c:v>
                </c:pt>
                <c:pt idx="66">
                  <c:v>139</c:v>
                </c:pt>
                <c:pt idx="67">
                  <c:v>138</c:v>
                </c:pt>
                <c:pt idx="68">
                  <c:v>137</c:v>
                </c:pt>
                <c:pt idx="69">
                  <c:v>136</c:v>
                </c:pt>
                <c:pt idx="70">
                  <c:v>135</c:v>
                </c:pt>
                <c:pt idx="71">
                  <c:v>134</c:v>
                </c:pt>
                <c:pt idx="72">
                  <c:v>133</c:v>
                </c:pt>
                <c:pt idx="73">
                  <c:v>132</c:v>
                </c:pt>
                <c:pt idx="74">
                  <c:v>131</c:v>
                </c:pt>
                <c:pt idx="75">
                  <c:v>130</c:v>
                </c:pt>
                <c:pt idx="76">
                  <c:v>129</c:v>
                </c:pt>
                <c:pt idx="77">
                  <c:v>128</c:v>
                </c:pt>
                <c:pt idx="78">
                  <c:v>127</c:v>
                </c:pt>
                <c:pt idx="79">
                  <c:v>126</c:v>
                </c:pt>
                <c:pt idx="80">
                  <c:v>125</c:v>
                </c:pt>
                <c:pt idx="81">
                  <c:v>124</c:v>
                </c:pt>
                <c:pt idx="82">
                  <c:v>123</c:v>
                </c:pt>
                <c:pt idx="83">
                  <c:v>122</c:v>
                </c:pt>
                <c:pt idx="84">
                  <c:v>121</c:v>
                </c:pt>
                <c:pt idx="85">
                  <c:v>120</c:v>
                </c:pt>
                <c:pt idx="86">
                  <c:v>119</c:v>
                </c:pt>
                <c:pt idx="87">
                  <c:v>118</c:v>
                </c:pt>
                <c:pt idx="88">
                  <c:v>117</c:v>
                </c:pt>
                <c:pt idx="89">
                  <c:v>116</c:v>
                </c:pt>
                <c:pt idx="90">
                  <c:v>115</c:v>
                </c:pt>
                <c:pt idx="91">
                  <c:v>114</c:v>
                </c:pt>
                <c:pt idx="92">
                  <c:v>113</c:v>
                </c:pt>
                <c:pt idx="93">
                  <c:v>112</c:v>
                </c:pt>
                <c:pt idx="94">
                  <c:v>111</c:v>
                </c:pt>
                <c:pt idx="95">
                  <c:v>110</c:v>
                </c:pt>
                <c:pt idx="96">
                  <c:v>109</c:v>
                </c:pt>
                <c:pt idx="97">
                  <c:v>108</c:v>
                </c:pt>
                <c:pt idx="98">
                  <c:v>107</c:v>
                </c:pt>
                <c:pt idx="99">
                  <c:v>106</c:v>
                </c:pt>
                <c:pt idx="100">
                  <c:v>105</c:v>
                </c:pt>
                <c:pt idx="101">
                  <c:v>104</c:v>
                </c:pt>
                <c:pt idx="102">
                  <c:v>103</c:v>
                </c:pt>
                <c:pt idx="103">
                  <c:v>102</c:v>
                </c:pt>
                <c:pt idx="104">
                  <c:v>101</c:v>
                </c:pt>
                <c:pt idx="105">
                  <c:v>100</c:v>
                </c:pt>
                <c:pt idx="106">
                  <c:v>99</c:v>
                </c:pt>
                <c:pt idx="107">
                  <c:v>98</c:v>
                </c:pt>
                <c:pt idx="108">
                  <c:v>97</c:v>
                </c:pt>
                <c:pt idx="109">
                  <c:v>96</c:v>
                </c:pt>
                <c:pt idx="110">
                  <c:v>95</c:v>
                </c:pt>
                <c:pt idx="111">
                  <c:v>94</c:v>
                </c:pt>
                <c:pt idx="112">
                  <c:v>93</c:v>
                </c:pt>
                <c:pt idx="113">
                  <c:v>92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88</c:v>
                </c:pt>
                <c:pt idx="118">
                  <c:v>87</c:v>
                </c:pt>
                <c:pt idx="119">
                  <c:v>86</c:v>
                </c:pt>
                <c:pt idx="120">
                  <c:v>85</c:v>
                </c:pt>
                <c:pt idx="121">
                  <c:v>84</c:v>
                </c:pt>
                <c:pt idx="122">
                  <c:v>83</c:v>
                </c:pt>
                <c:pt idx="123">
                  <c:v>82</c:v>
                </c:pt>
                <c:pt idx="124">
                  <c:v>81</c:v>
                </c:pt>
                <c:pt idx="125">
                  <c:v>80</c:v>
                </c:pt>
                <c:pt idx="126">
                  <c:v>79</c:v>
                </c:pt>
                <c:pt idx="127">
                  <c:v>78</c:v>
                </c:pt>
                <c:pt idx="128">
                  <c:v>77</c:v>
                </c:pt>
                <c:pt idx="129">
                  <c:v>76</c:v>
                </c:pt>
                <c:pt idx="130">
                  <c:v>75</c:v>
                </c:pt>
                <c:pt idx="131">
                  <c:v>74</c:v>
                </c:pt>
                <c:pt idx="132">
                  <c:v>73</c:v>
                </c:pt>
                <c:pt idx="133">
                  <c:v>72</c:v>
                </c:pt>
                <c:pt idx="134">
                  <c:v>71</c:v>
                </c:pt>
                <c:pt idx="135">
                  <c:v>70</c:v>
                </c:pt>
                <c:pt idx="136">
                  <c:v>69</c:v>
                </c:pt>
                <c:pt idx="137">
                  <c:v>68</c:v>
                </c:pt>
                <c:pt idx="138">
                  <c:v>67</c:v>
                </c:pt>
                <c:pt idx="139">
                  <c:v>66</c:v>
                </c:pt>
                <c:pt idx="140">
                  <c:v>65</c:v>
                </c:pt>
                <c:pt idx="141">
                  <c:v>64</c:v>
                </c:pt>
                <c:pt idx="142">
                  <c:v>63</c:v>
                </c:pt>
                <c:pt idx="143">
                  <c:v>62</c:v>
                </c:pt>
                <c:pt idx="144">
                  <c:v>61</c:v>
                </c:pt>
                <c:pt idx="145">
                  <c:v>60</c:v>
                </c:pt>
                <c:pt idx="146">
                  <c:v>59</c:v>
                </c:pt>
                <c:pt idx="147">
                  <c:v>58</c:v>
                </c:pt>
                <c:pt idx="148">
                  <c:v>57</c:v>
                </c:pt>
                <c:pt idx="149">
                  <c:v>56</c:v>
                </c:pt>
                <c:pt idx="150">
                  <c:v>55</c:v>
                </c:pt>
                <c:pt idx="151">
                  <c:v>54</c:v>
                </c:pt>
                <c:pt idx="152">
                  <c:v>53</c:v>
                </c:pt>
                <c:pt idx="153">
                  <c:v>52</c:v>
                </c:pt>
                <c:pt idx="154">
                  <c:v>51</c:v>
                </c:pt>
                <c:pt idx="155">
                  <c:v>50</c:v>
                </c:pt>
                <c:pt idx="156">
                  <c:v>49</c:v>
                </c:pt>
                <c:pt idx="157">
                  <c:v>48</c:v>
                </c:pt>
                <c:pt idx="158">
                  <c:v>47</c:v>
                </c:pt>
                <c:pt idx="159">
                  <c:v>46</c:v>
                </c:pt>
                <c:pt idx="160">
                  <c:v>45</c:v>
                </c:pt>
                <c:pt idx="161">
                  <c:v>44</c:v>
                </c:pt>
                <c:pt idx="162">
                  <c:v>43</c:v>
                </c:pt>
                <c:pt idx="163">
                  <c:v>42</c:v>
                </c:pt>
                <c:pt idx="164">
                  <c:v>41</c:v>
                </c:pt>
                <c:pt idx="165">
                  <c:v>40</c:v>
                </c:pt>
                <c:pt idx="166">
                  <c:v>39</c:v>
                </c:pt>
                <c:pt idx="167">
                  <c:v>38</c:v>
                </c:pt>
                <c:pt idx="168">
                  <c:v>37</c:v>
                </c:pt>
                <c:pt idx="169">
                  <c:v>36</c:v>
                </c:pt>
                <c:pt idx="170">
                  <c:v>35</c:v>
                </c:pt>
                <c:pt idx="171">
                  <c:v>34</c:v>
                </c:pt>
                <c:pt idx="172">
                  <c:v>33</c:v>
                </c:pt>
                <c:pt idx="173">
                  <c:v>32</c:v>
                </c:pt>
                <c:pt idx="174">
                  <c:v>31</c:v>
                </c:pt>
                <c:pt idx="175">
                  <c:v>30</c:v>
                </c:pt>
                <c:pt idx="176">
                  <c:v>29</c:v>
                </c:pt>
                <c:pt idx="177">
                  <c:v>28</c:v>
                </c:pt>
                <c:pt idx="178">
                  <c:v>27</c:v>
                </c:pt>
                <c:pt idx="179">
                  <c:v>26</c:v>
                </c:pt>
                <c:pt idx="180">
                  <c:v>25</c:v>
                </c:pt>
                <c:pt idx="181">
                  <c:v>24</c:v>
                </c:pt>
                <c:pt idx="182">
                  <c:v>23</c:v>
                </c:pt>
                <c:pt idx="183">
                  <c:v>22</c:v>
                </c:pt>
                <c:pt idx="184">
                  <c:v>21</c:v>
                </c:pt>
                <c:pt idx="185">
                  <c:v>20</c:v>
                </c:pt>
                <c:pt idx="186">
                  <c:v>19</c:v>
                </c:pt>
                <c:pt idx="187">
                  <c:v>18</c:v>
                </c:pt>
                <c:pt idx="188">
                  <c:v>17</c:v>
                </c:pt>
                <c:pt idx="189">
                  <c:v>16</c:v>
                </c:pt>
                <c:pt idx="190">
                  <c:v>15</c:v>
                </c:pt>
                <c:pt idx="191">
                  <c:v>14</c:v>
                </c:pt>
                <c:pt idx="192">
                  <c:v>13</c:v>
                </c:pt>
                <c:pt idx="193">
                  <c:v>12</c:v>
                </c:pt>
                <c:pt idx="194">
                  <c:v>11</c:v>
                </c:pt>
                <c:pt idx="195">
                  <c:v>10</c:v>
                </c:pt>
                <c:pt idx="196">
                  <c:v>9</c:v>
                </c:pt>
                <c:pt idx="197">
                  <c:v>8</c:v>
                </c:pt>
                <c:pt idx="198">
                  <c:v>7</c:v>
                </c:pt>
                <c:pt idx="199">
                  <c:v>6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0</c:v>
                </c:pt>
                <c:pt idx="206">
                  <c:v>-1</c:v>
                </c:pt>
                <c:pt idx="207">
                  <c:v>-2</c:v>
                </c:pt>
                <c:pt idx="208">
                  <c:v>-3</c:v>
                </c:pt>
                <c:pt idx="209">
                  <c:v>-4</c:v>
                </c:pt>
                <c:pt idx="210">
                  <c:v>-5</c:v>
                </c:pt>
                <c:pt idx="211">
                  <c:v>-6</c:v>
                </c:pt>
                <c:pt idx="212">
                  <c:v>-7</c:v>
                </c:pt>
                <c:pt idx="213">
                  <c:v>-8</c:v>
                </c:pt>
                <c:pt idx="214">
                  <c:v>-9</c:v>
                </c:pt>
                <c:pt idx="215">
                  <c:v>-10</c:v>
                </c:pt>
                <c:pt idx="216">
                  <c:v>-11</c:v>
                </c:pt>
                <c:pt idx="217">
                  <c:v>-12</c:v>
                </c:pt>
                <c:pt idx="218">
                  <c:v>-13</c:v>
                </c:pt>
                <c:pt idx="219">
                  <c:v>-14</c:v>
                </c:pt>
                <c:pt idx="220">
                  <c:v>-15</c:v>
                </c:pt>
                <c:pt idx="221">
                  <c:v>-16</c:v>
                </c:pt>
                <c:pt idx="222">
                  <c:v>-17</c:v>
                </c:pt>
                <c:pt idx="223">
                  <c:v>-18</c:v>
                </c:pt>
                <c:pt idx="224">
                  <c:v>-19</c:v>
                </c:pt>
                <c:pt idx="225">
                  <c:v>-20</c:v>
                </c:pt>
                <c:pt idx="226">
                  <c:v>-21</c:v>
                </c:pt>
                <c:pt idx="227">
                  <c:v>-22</c:v>
                </c:pt>
                <c:pt idx="228">
                  <c:v>-23</c:v>
                </c:pt>
                <c:pt idx="229">
                  <c:v>-24</c:v>
                </c:pt>
                <c:pt idx="230">
                  <c:v>-25</c:v>
                </c:pt>
                <c:pt idx="231">
                  <c:v>-26</c:v>
                </c:pt>
                <c:pt idx="232">
                  <c:v>-27</c:v>
                </c:pt>
                <c:pt idx="233">
                  <c:v>-28</c:v>
                </c:pt>
                <c:pt idx="234">
                  <c:v>-29</c:v>
                </c:pt>
                <c:pt idx="235">
                  <c:v>-30</c:v>
                </c:pt>
                <c:pt idx="236">
                  <c:v>-31</c:v>
                </c:pt>
                <c:pt idx="237">
                  <c:v>-32</c:v>
                </c:pt>
                <c:pt idx="238">
                  <c:v>-33</c:v>
                </c:pt>
                <c:pt idx="239">
                  <c:v>-34</c:v>
                </c:pt>
                <c:pt idx="240">
                  <c:v>-35</c:v>
                </c:pt>
                <c:pt idx="241">
                  <c:v>-36</c:v>
                </c:pt>
                <c:pt idx="242">
                  <c:v>-37</c:v>
                </c:pt>
                <c:pt idx="243">
                  <c:v>-38</c:v>
                </c:pt>
                <c:pt idx="244">
                  <c:v>-39</c:v>
                </c:pt>
                <c:pt idx="245">
                  <c:v>-40</c:v>
                </c:pt>
                <c:pt idx="246">
                  <c:v>-41</c:v>
                </c:pt>
                <c:pt idx="247">
                  <c:v>-42</c:v>
                </c:pt>
                <c:pt idx="248">
                  <c:v>-43</c:v>
                </c:pt>
                <c:pt idx="249">
                  <c:v>-44</c:v>
                </c:pt>
                <c:pt idx="250">
                  <c:v>-45</c:v>
                </c:pt>
                <c:pt idx="251">
                  <c:v>-46</c:v>
                </c:pt>
                <c:pt idx="252">
                  <c:v>-47</c:v>
                </c:pt>
                <c:pt idx="253">
                  <c:v>-48</c:v>
                </c:pt>
                <c:pt idx="254">
                  <c:v>-49</c:v>
                </c:pt>
                <c:pt idx="255">
                  <c:v>-50</c:v>
                </c:pt>
                <c:pt idx="256">
                  <c:v>-51</c:v>
                </c:pt>
                <c:pt idx="257">
                  <c:v>-52</c:v>
                </c:pt>
                <c:pt idx="258">
                  <c:v>-53</c:v>
                </c:pt>
                <c:pt idx="259">
                  <c:v>-54</c:v>
                </c:pt>
                <c:pt idx="260">
                  <c:v>-55</c:v>
                </c:pt>
                <c:pt idx="261">
                  <c:v>-56</c:v>
                </c:pt>
                <c:pt idx="262">
                  <c:v>-57</c:v>
                </c:pt>
                <c:pt idx="263">
                  <c:v>-58</c:v>
                </c:pt>
                <c:pt idx="264">
                  <c:v>-59</c:v>
                </c:pt>
                <c:pt idx="265">
                  <c:v>-60</c:v>
                </c:pt>
                <c:pt idx="266">
                  <c:v>-61</c:v>
                </c:pt>
                <c:pt idx="267">
                  <c:v>-62</c:v>
                </c:pt>
                <c:pt idx="268">
                  <c:v>-63</c:v>
                </c:pt>
                <c:pt idx="269">
                  <c:v>-64</c:v>
                </c:pt>
                <c:pt idx="270">
                  <c:v>-65</c:v>
                </c:pt>
                <c:pt idx="271">
                  <c:v>-66</c:v>
                </c:pt>
                <c:pt idx="272">
                  <c:v>-67</c:v>
                </c:pt>
                <c:pt idx="273">
                  <c:v>-68</c:v>
                </c:pt>
                <c:pt idx="274">
                  <c:v>-69</c:v>
                </c:pt>
                <c:pt idx="275">
                  <c:v>-70</c:v>
                </c:pt>
                <c:pt idx="276">
                  <c:v>-71</c:v>
                </c:pt>
                <c:pt idx="277">
                  <c:v>-72</c:v>
                </c:pt>
                <c:pt idx="278">
                  <c:v>-73</c:v>
                </c:pt>
                <c:pt idx="279">
                  <c:v>-74</c:v>
                </c:pt>
                <c:pt idx="280">
                  <c:v>-75</c:v>
                </c:pt>
                <c:pt idx="281">
                  <c:v>-76</c:v>
                </c:pt>
                <c:pt idx="282">
                  <c:v>-77</c:v>
                </c:pt>
                <c:pt idx="283">
                  <c:v>-78</c:v>
                </c:pt>
                <c:pt idx="284">
                  <c:v>-79</c:v>
                </c:pt>
                <c:pt idx="285">
                  <c:v>-80</c:v>
                </c:pt>
                <c:pt idx="286">
                  <c:v>-81</c:v>
                </c:pt>
                <c:pt idx="287">
                  <c:v>-82</c:v>
                </c:pt>
                <c:pt idx="288">
                  <c:v>-83</c:v>
                </c:pt>
                <c:pt idx="289">
                  <c:v>-84</c:v>
                </c:pt>
                <c:pt idx="290">
                  <c:v>-85</c:v>
                </c:pt>
                <c:pt idx="291">
                  <c:v>-86</c:v>
                </c:pt>
                <c:pt idx="292">
                  <c:v>-87</c:v>
                </c:pt>
                <c:pt idx="293">
                  <c:v>-88</c:v>
                </c:pt>
                <c:pt idx="294">
                  <c:v>-89</c:v>
                </c:pt>
                <c:pt idx="295">
                  <c:v>-90</c:v>
                </c:pt>
                <c:pt idx="296">
                  <c:v>-91</c:v>
                </c:pt>
                <c:pt idx="297">
                  <c:v>-92</c:v>
                </c:pt>
                <c:pt idx="298">
                  <c:v>-93</c:v>
                </c:pt>
                <c:pt idx="299">
                  <c:v>-94</c:v>
                </c:pt>
                <c:pt idx="300">
                  <c:v>-95</c:v>
                </c:pt>
                <c:pt idx="301">
                  <c:v>-96</c:v>
                </c:pt>
                <c:pt idx="302">
                  <c:v>-97</c:v>
                </c:pt>
                <c:pt idx="303">
                  <c:v>-98</c:v>
                </c:pt>
                <c:pt idx="304">
                  <c:v>-99</c:v>
                </c:pt>
                <c:pt idx="305">
                  <c:v>-100</c:v>
                </c:pt>
                <c:pt idx="306">
                  <c:v>-101</c:v>
                </c:pt>
                <c:pt idx="307">
                  <c:v>-102</c:v>
                </c:pt>
                <c:pt idx="308">
                  <c:v>-103</c:v>
                </c:pt>
                <c:pt idx="309">
                  <c:v>-104</c:v>
                </c:pt>
                <c:pt idx="310">
                  <c:v>-105</c:v>
                </c:pt>
              </c:numCache>
            </c:numRef>
          </c:xVal>
          <c:yVal>
            <c:numRef>
              <c:f>CalcSheet!$F$6:$F$316</c:f>
              <c:numCache>
                <c:formatCode>General</c:formatCode>
                <c:ptCount val="311"/>
                <c:pt idx="0">
                  <c:v>-1134</c:v>
                </c:pt>
                <c:pt idx="1">
                  <c:v>-1121.4350000000002</c:v>
                </c:pt>
                <c:pt idx="2">
                  <c:v>-1108.94</c:v>
                </c:pt>
                <c:pt idx="3">
                  <c:v>-1096.5150000000001</c:v>
                </c:pt>
                <c:pt idx="4">
                  <c:v>-1084.1600000000001</c:v>
                </c:pt>
                <c:pt idx="5">
                  <c:v>-1071.875</c:v>
                </c:pt>
                <c:pt idx="6">
                  <c:v>-1059.6600000000001</c:v>
                </c:pt>
                <c:pt idx="7">
                  <c:v>-1047.5150000000001</c:v>
                </c:pt>
                <c:pt idx="8">
                  <c:v>-1035.44</c:v>
                </c:pt>
                <c:pt idx="9">
                  <c:v>-1023.4350000000001</c:v>
                </c:pt>
                <c:pt idx="10">
                  <c:v>-1011.5000000000001</c:v>
                </c:pt>
                <c:pt idx="11">
                  <c:v>-999.6350000000001</c:v>
                </c:pt>
                <c:pt idx="12">
                  <c:v>-987.84000000000015</c:v>
                </c:pt>
                <c:pt idx="13">
                  <c:v>-976.11500000000012</c:v>
                </c:pt>
                <c:pt idx="14">
                  <c:v>-964.46</c:v>
                </c:pt>
                <c:pt idx="15">
                  <c:v>-952.87500000000011</c:v>
                </c:pt>
                <c:pt idx="16">
                  <c:v>-941.36000000000013</c:v>
                </c:pt>
                <c:pt idx="17">
                  <c:v>-929.91500000000008</c:v>
                </c:pt>
                <c:pt idx="18">
                  <c:v>-918.54000000000008</c:v>
                </c:pt>
                <c:pt idx="19">
                  <c:v>-907.23500000000013</c:v>
                </c:pt>
                <c:pt idx="20">
                  <c:v>-896.00000000000011</c:v>
                </c:pt>
                <c:pt idx="21">
                  <c:v>-884.83500000000004</c:v>
                </c:pt>
                <c:pt idx="22">
                  <c:v>-873.74000000000012</c:v>
                </c:pt>
                <c:pt idx="23">
                  <c:v>-862.71500000000003</c:v>
                </c:pt>
                <c:pt idx="24">
                  <c:v>-851.7600000000001</c:v>
                </c:pt>
                <c:pt idx="25">
                  <c:v>-840.87500000000011</c:v>
                </c:pt>
                <c:pt idx="26">
                  <c:v>-830.06000000000006</c:v>
                </c:pt>
                <c:pt idx="27">
                  <c:v>-819.31500000000005</c:v>
                </c:pt>
                <c:pt idx="28">
                  <c:v>-808.6400000000001</c:v>
                </c:pt>
                <c:pt idx="29">
                  <c:v>-798.03500000000008</c:v>
                </c:pt>
                <c:pt idx="30">
                  <c:v>-787.50000000000011</c:v>
                </c:pt>
                <c:pt idx="31">
                  <c:v>-777.03500000000008</c:v>
                </c:pt>
                <c:pt idx="32">
                  <c:v>-766.6400000000001</c:v>
                </c:pt>
                <c:pt idx="33">
                  <c:v>-756.31500000000005</c:v>
                </c:pt>
                <c:pt idx="34">
                  <c:v>-746.06000000000006</c:v>
                </c:pt>
                <c:pt idx="35">
                  <c:v>-735.87500000000011</c:v>
                </c:pt>
                <c:pt idx="36">
                  <c:v>-725.7600000000001</c:v>
                </c:pt>
                <c:pt idx="37">
                  <c:v>-715.71500000000003</c:v>
                </c:pt>
                <c:pt idx="38">
                  <c:v>-705.74000000000012</c:v>
                </c:pt>
                <c:pt idx="39">
                  <c:v>-695.83500000000004</c:v>
                </c:pt>
                <c:pt idx="40">
                  <c:v>-686.00000000000011</c:v>
                </c:pt>
                <c:pt idx="41">
                  <c:v>-676.23500000000001</c:v>
                </c:pt>
                <c:pt idx="42">
                  <c:v>-666.54000000000008</c:v>
                </c:pt>
                <c:pt idx="43">
                  <c:v>-656.91500000000008</c:v>
                </c:pt>
                <c:pt idx="44">
                  <c:v>-647.36</c:v>
                </c:pt>
                <c:pt idx="45">
                  <c:v>-637.87500000000011</c:v>
                </c:pt>
                <c:pt idx="46">
                  <c:v>-628.46</c:v>
                </c:pt>
                <c:pt idx="47">
                  <c:v>-619.11500000000001</c:v>
                </c:pt>
                <c:pt idx="48">
                  <c:v>-609.84</c:v>
                </c:pt>
                <c:pt idx="49">
                  <c:v>-600.6350000000001</c:v>
                </c:pt>
                <c:pt idx="50">
                  <c:v>-591.5</c:v>
                </c:pt>
                <c:pt idx="51">
                  <c:v>-582.43500000000006</c:v>
                </c:pt>
                <c:pt idx="52">
                  <c:v>-573.44000000000005</c:v>
                </c:pt>
                <c:pt idx="53">
                  <c:v>-564.5150000000001</c:v>
                </c:pt>
                <c:pt idx="54">
                  <c:v>-555.66000000000008</c:v>
                </c:pt>
                <c:pt idx="55">
                  <c:v>-546.875</c:v>
                </c:pt>
                <c:pt idx="56">
                  <c:v>-538.16000000000008</c:v>
                </c:pt>
                <c:pt idx="57">
                  <c:v>-529.5150000000001</c:v>
                </c:pt>
                <c:pt idx="58">
                  <c:v>-520.94000000000005</c:v>
                </c:pt>
                <c:pt idx="59">
                  <c:v>-512.43500000000006</c:v>
                </c:pt>
                <c:pt idx="60">
                  <c:v>-504.00000000000006</c:v>
                </c:pt>
                <c:pt idx="61">
                  <c:v>-495.63500000000005</c:v>
                </c:pt>
                <c:pt idx="62">
                  <c:v>-487.34000000000003</c:v>
                </c:pt>
                <c:pt idx="63">
                  <c:v>-479.11500000000007</c:v>
                </c:pt>
                <c:pt idx="64">
                  <c:v>-470.96000000000004</c:v>
                </c:pt>
                <c:pt idx="65">
                  <c:v>-462.87500000000006</c:v>
                </c:pt>
                <c:pt idx="66">
                  <c:v>-454.86000000000007</c:v>
                </c:pt>
                <c:pt idx="67">
                  <c:v>-446.91500000000002</c:v>
                </c:pt>
                <c:pt idx="68">
                  <c:v>-439.04</c:v>
                </c:pt>
                <c:pt idx="69">
                  <c:v>-431.23500000000001</c:v>
                </c:pt>
                <c:pt idx="70">
                  <c:v>-423.50000000000006</c:v>
                </c:pt>
                <c:pt idx="71">
                  <c:v>-415.83500000000004</c:v>
                </c:pt>
                <c:pt idx="72">
                  <c:v>-408.24000000000007</c:v>
                </c:pt>
                <c:pt idx="73">
                  <c:v>-400.71500000000003</c:v>
                </c:pt>
                <c:pt idx="74">
                  <c:v>-393.26000000000005</c:v>
                </c:pt>
                <c:pt idx="75">
                  <c:v>-385.87500000000006</c:v>
                </c:pt>
                <c:pt idx="76">
                  <c:v>-378.56000000000006</c:v>
                </c:pt>
                <c:pt idx="77">
                  <c:v>-371.31500000000005</c:v>
                </c:pt>
                <c:pt idx="78">
                  <c:v>-364.14000000000004</c:v>
                </c:pt>
                <c:pt idx="79">
                  <c:v>-357.03500000000003</c:v>
                </c:pt>
                <c:pt idx="80">
                  <c:v>-350.00000000000006</c:v>
                </c:pt>
                <c:pt idx="81">
                  <c:v>-343.03500000000003</c:v>
                </c:pt>
                <c:pt idx="82">
                  <c:v>-336.14000000000004</c:v>
                </c:pt>
                <c:pt idx="83">
                  <c:v>-329.31500000000005</c:v>
                </c:pt>
                <c:pt idx="84">
                  <c:v>-322.56000000000006</c:v>
                </c:pt>
                <c:pt idx="85">
                  <c:v>-315.87500000000006</c:v>
                </c:pt>
                <c:pt idx="86">
                  <c:v>-309.26000000000005</c:v>
                </c:pt>
                <c:pt idx="87">
                  <c:v>-302.71500000000003</c:v>
                </c:pt>
                <c:pt idx="88">
                  <c:v>-296.24</c:v>
                </c:pt>
                <c:pt idx="89">
                  <c:v>-289.83500000000004</c:v>
                </c:pt>
                <c:pt idx="90">
                  <c:v>-283.5</c:v>
                </c:pt>
                <c:pt idx="91">
                  <c:v>-277.23500000000001</c:v>
                </c:pt>
                <c:pt idx="92">
                  <c:v>-271.04000000000002</c:v>
                </c:pt>
                <c:pt idx="93">
                  <c:v>-264.91500000000002</c:v>
                </c:pt>
                <c:pt idx="94">
                  <c:v>-258.86</c:v>
                </c:pt>
                <c:pt idx="95">
                  <c:v>-252.87500000000003</c:v>
                </c:pt>
                <c:pt idx="96">
                  <c:v>-246.96000000000004</c:v>
                </c:pt>
                <c:pt idx="97">
                  <c:v>-241.11500000000001</c:v>
                </c:pt>
                <c:pt idx="98">
                  <c:v>-235.34000000000003</c:v>
                </c:pt>
                <c:pt idx="99">
                  <c:v>-229.63500000000002</c:v>
                </c:pt>
                <c:pt idx="100">
                  <c:v>-224.00000000000003</c:v>
                </c:pt>
                <c:pt idx="101">
                  <c:v>-218.43500000000003</c:v>
                </c:pt>
                <c:pt idx="102">
                  <c:v>-212.94000000000003</c:v>
                </c:pt>
                <c:pt idx="103">
                  <c:v>-207.51500000000001</c:v>
                </c:pt>
                <c:pt idx="104">
                  <c:v>-202.16000000000003</c:v>
                </c:pt>
                <c:pt idx="105">
                  <c:v>-196.87500000000003</c:v>
                </c:pt>
                <c:pt idx="106">
                  <c:v>-191.66000000000003</c:v>
                </c:pt>
                <c:pt idx="107">
                  <c:v>-186.51500000000001</c:v>
                </c:pt>
                <c:pt idx="108">
                  <c:v>-181.44000000000003</c:v>
                </c:pt>
                <c:pt idx="109">
                  <c:v>-176.43500000000003</c:v>
                </c:pt>
                <c:pt idx="110">
                  <c:v>-171.50000000000003</c:v>
                </c:pt>
                <c:pt idx="111">
                  <c:v>-166.63500000000002</c:v>
                </c:pt>
                <c:pt idx="112">
                  <c:v>-161.84</c:v>
                </c:pt>
                <c:pt idx="113">
                  <c:v>-157.11500000000001</c:v>
                </c:pt>
                <c:pt idx="114">
                  <c:v>-152.46</c:v>
                </c:pt>
                <c:pt idx="115">
                  <c:v>-147.875</c:v>
                </c:pt>
                <c:pt idx="116">
                  <c:v>-143.36000000000001</c:v>
                </c:pt>
                <c:pt idx="117">
                  <c:v>-138.91500000000002</c:v>
                </c:pt>
                <c:pt idx="118">
                  <c:v>-134.54000000000002</c:v>
                </c:pt>
                <c:pt idx="119">
                  <c:v>-130.23500000000001</c:v>
                </c:pt>
                <c:pt idx="120">
                  <c:v>-126.00000000000001</c:v>
                </c:pt>
                <c:pt idx="121">
                  <c:v>-121.83500000000001</c:v>
                </c:pt>
                <c:pt idx="122">
                  <c:v>-117.74000000000001</c:v>
                </c:pt>
                <c:pt idx="123">
                  <c:v>-113.71500000000002</c:v>
                </c:pt>
                <c:pt idx="124">
                  <c:v>-109.76</c:v>
                </c:pt>
                <c:pt idx="125">
                  <c:v>-105.87500000000001</c:v>
                </c:pt>
                <c:pt idx="126">
                  <c:v>-102.06000000000002</c:v>
                </c:pt>
                <c:pt idx="127">
                  <c:v>-98.315000000000012</c:v>
                </c:pt>
                <c:pt idx="128">
                  <c:v>-94.640000000000015</c:v>
                </c:pt>
                <c:pt idx="129">
                  <c:v>-91.035000000000011</c:v>
                </c:pt>
                <c:pt idx="130">
                  <c:v>-87.500000000000014</c:v>
                </c:pt>
                <c:pt idx="131">
                  <c:v>-84.035000000000011</c:v>
                </c:pt>
                <c:pt idx="132">
                  <c:v>-80.640000000000015</c:v>
                </c:pt>
                <c:pt idx="133">
                  <c:v>-77.315000000000012</c:v>
                </c:pt>
                <c:pt idx="134">
                  <c:v>-74.06</c:v>
                </c:pt>
                <c:pt idx="135">
                  <c:v>-70.875</c:v>
                </c:pt>
                <c:pt idx="136">
                  <c:v>-67.760000000000005</c:v>
                </c:pt>
                <c:pt idx="137">
                  <c:v>-64.715000000000003</c:v>
                </c:pt>
                <c:pt idx="138">
                  <c:v>-61.740000000000009</c:v>
                </c:pt>
                <c:pt idx="139">
                  <c:v>-58.835000000000008</c:v>
                </c:pt>
                <c:pt idx="140">
                  <c:v>-56.000000000000007</c:v>
                </c:pt>
                <c:pt idx="141">
                  <c:v>-53.235000000000007</c:v>
                </c:pt>
                <c:pt idx="142">
                  <c:v>-50.540000000000006</c:v>
                </c:pt>
                <c:pt idx="143">
                  <c:v>-47.915000000000006</c:v>
                </c:pt>
                <c:pt idx="144">
                  <c:v>-45.360000000000007</c:v>
                </c:pt>
                <c:pt idx="145">
                  <c:v>-42.875000000000007</c:v>
                </c:pt>
                <c:pt idx="146">
                  <c:v>-40.46</c:v>
                </c:pt>
                <c:pt idx="147">
                  <c:v>-38.115000000000002</c:v>
                </c:pt>
                <c:pt idx="148">
                  <c:v>-35.840000000000003</c:v>
                </c:pt>
                <c:pt idx="149">
                  <c:v>-33.635000000000005</c:v>
                </c:pt>
                <c:pt idx="150">
                  <c:v>-31.500000000000004</c:v>
                </c:pt>
                <c:pt idx="151">
                  <c:v>-29.435000000000002</c:v>
                </c:pt>
                <c:pt idx="152">
                  <c:v>-27.44</c:v>
                </c:pt>
                <c:pt idx="153">
                  <c:v>-25.515000000000004</c:v>
                </c:pt>
                <c:pt idx="154">
                  <c:v>-23.660000000000004</c:v>
                </c:pt>
                <c:pt idx="155">
                  <c:v>-21.875000000000004</c:v>
                </c:pt>
                <c:pt idx="156">
                  <c:v>-20.160000000000004</c:v>
                </c:pt>
                <c:pt idx="157">
                  <c:v>-18.515000000000001</c:v>
                </c:pt>
                <c:pt idx="158">
                  <c:v>-16.940000000000001</c:v>
                </c:pt>
                <c:pt idx="159">
                  <c:v>-15.435000000000002</c:v>
                </c:pt>
                <c:pt idx="160">
                  <c:v>-14.000000000000002</c:v>
                </c:pt>
                <c:pt idx="161">
                  <c:v>-12.635000000000002</c:v>
                </c:pt>
                <c:pt idx="162">
                  <c:v>-11.340000000000002</c:v>
                </c:pt>
                <c:pt idx="163">
                  <c:v>-10.115</c:v>
                </c:pt>
                <c:pt idx="164">
                  <c:v>-8.9600000000000009</c:v>
                </c:pt>
                <c:pt idx="165">
                  <c:v>-7.8750000000000009</c:v>
                </c:pt>
                <c:pt idx="166">
                  <c:v>-6.86</c:v>
                </c:pt>
                <c:pt idx="167">
                  <c:v>-5.9150000000000009</c:v>
                </c:pt>
                <c:pt idx="168">
                  <c:v>-5.0400000000000009</c:v>
                </c:pt>
                <c:pt idx="169">
                  <c:v>-4.2350000000000003</c:v>
                </c:pt>
                <c:pt idx="170">
                  <c:v>-3.5000000000000004</c:v>
                </c:pt>
                <c:pt idx="171">
                  <c:v>-2.8350000000000004</c:v>
                </c:pt>
                <c:pt idx="172">
                  <c:v>-2.2400000000000002</c:v>
                </c:pt>
                <c:pt idx="173">
                  <c:v>-1.7150000000000001</c:v>
                </c:pt>
                <c:pt idx="174">
                  <c:v>-1.2600000000000002</c:v>
                </c:pt>
                <c:pt idx="175">
                  <c:v>-0.87500000000000011</c:v>
                </c:pt>
                <c:pt idx="176">
                  <c:v>-0.56000000000000005</c:v>
                </c:pt>
                <c:pt idx="177">
                  <c:v>-0.31500000000000006</c:v>
                </c:pt>
                <c:pt idx="178">
                  <c:v>-0.14000000000000001</c:v>
                </c:pt>
                <c:pt idx="179">
                  <c:v>-3.5000000000000003E-2</c:v>
                </c:pt>
                <c:pt idx="180">
                  <c:v>0</c:v>
                </c:pt>
                <c:pt idx="181">
                  <c:v>-3.5000000000000003E-2</c:v>
                </c:pt>
                <c:pt idx="182">
                  <c:v>-0.14000000000000001</c:v>
                </c:pt>
                <c:pt idx="183">
                  <c:v>-0.31500000000000006</c:v>
                </c:pt>
                <c:pt idx="184">
                  <c:v>-0.56000000000000005</c:v>
                </c:pt>
                <c:pt idx="185">
                  <c:v>-0.87500000000000011</c:v>
                </c:pt>
                <c:pt idx="186">
                  <c:v>-1.2600000000000002</c:v>
                </c:pt>
                <c:pt idx="187">
                  <c:v>-1.7150000000000001</c:v>
                </c:pt>
                <c:pt idx="188">
                  <c:v>-2.2400000000000002</c:v>
                </c:pt>
                <c:pt idx="189">
                  <c:v>-2.8350000000000004</c:v>
                </c:pt>
                <c:pt idx="190">
                  <c:v>-3.5000000000000004</c:v>
                </c:pt>
                <c:pt idx="191">
                  <c:v>-4.2350000000000003</c:v>
                </c:pt>
                <c:pt idx="192">
                  <c:v>-5.0400000000000009</c:v>
                </c:pt>
                <c:pt idx="193">
                  <c:v>-5.9150000000000009</c:v>
                </c:pt>
                <c:pt idx="194">
                  <c:v>-6.86</c:v>
                </c:pt>
                <c:pt idx="195">
                  <c:v>-7.8750000000000009</c:v>
                </c:pt>
                <c:pt idx="196">
                  <c:v>-8.9600000000000009</c:v>
                </c:pt>
                <c:pt idx="197">
                  <c:v>-10.115</c:v>
                </c:pt>
                <c:pt idx="198">
                  <c:v>-11.340000000000002</c:v>
                </c:pt>
                <c:pt idx="199">
                  <c:v>-12.635000000000002</c:v>
                </c:pt>
                <c:pt idx="200">
                  <c:v>-14.000000000000002</c:v>
                </c:pt>
                <c:pt idx="201">
                  <c:v>-15.435000000000002</c:v>
                </c:pt>
                <c:pt idx="202">
                  <c:v>-16.940000000000001</c:v>
                </c:pt>
                <c:pt idx="203">
                  <c:v>-18.515000000000001</c:v>
                </c:pt>
                <c:pt idx="204">
                  <c:v>-20.160000000000004</c:v>
                </c:pt>
                <c:pt idx="205">
                  <c:v>-21.875000000000004</c:v>
                </c:pt>
                <c:pt idx="206">
                  <c:v>-23.660000000000004</c:v>
                </c:pt>
                <c:pt idx="207">
                  <c:v>-25.515000000000004</c:v>
                </c:pt>
                <c:pt idx="208">
                  <c:v>-27.44</c:v>
                </c:pt>
                <c:pt idx="209">
                  <c:v>-29.435000000000002</c:v>
                </c:pt>
                <c:pt idx="210">
                  <c:v>-31.500000000000004</c:v>
                </c:pt>
                <c:pt idx="211">
                  <c:v>-33.635000000000005</c:v>
                </c:pt>
                <c:pt idx="212">
                  <c:v>-35.840000000000003</c:v>
                </c:pt>
                <c:pt idx="213">
                  <c:v>-38.115000000000002</c:v>
                </c:pt>
                <c:pt idx="214">
                  <c:v>-40.46</c:v>
                </c:pt>
                <c:pt idx="215">
                  <c:v>-42.875000000000007</c:v>
                </c:pt>
                <c:pt idx="216">
                  <c:v>-45.360000000000007</c:v>
                </c:pt>
                <c:pt idx="217">
                  <c:v>-47.915000000000006</c:v>
                </c:pt>
                <c:pt idx="218">
                  <c:v>-50.540000000000006</c:v>
                </c:pt>
                <c:pt idx="219">
                  <c:v>-53.235000000000007</c:v>
                </c:pt>
                <c:pt idx="220">
                  <c:v>-56.000000000000007</c:v>
                </c:pt>
                <c:pt idx="221">
                  <c:v>-58.835000000000008</c:v>
                </c:pt>
                <c:pt idx="222">
                  <c:v>-61.740000000000009</c:v>
                </c:pt>
                <c:pt idx="223">
                  <c:v>-64.715000000000003</c:v>
                </c:pt>
                <c:pt idx="224">
                  <c:v>-67.760000000000005</c:v>
                </c:pt>
                <c:pt idx="225">
                  <c:v>-70.875</c:v>
                </c:pt>
                <c:pt idx="226">
                  <c:v>-74.06</c:v>
                </c:pt>
                <c:pt idx="227">
                  <c:v>-77.315000000000012</c:v>
                </c:pt>
                <c:pt idx="228">
                  <c:v>-80.640000000000015</c:v>
                </c:pt>
                <c:pt idx="229">
                  <c:v>-84.035000000000011</c:v>
                </c:pt>
                <c:pt idx="230">
                  <c:v>-87.500000000000014</c:v>
                </c:pt>
                <c:pt idx="231">
                  <c:v>-91.035000000000011</c:v>
                </c:pt>
                <c:pt idx="232">
                  <c:v>-94.640000000000015</c:v>
                </c:pt>
                <c:pt idx="233">
                  <c:v>-98.315000000000012</c:v>
                </c:pt>
                <c:pt idx="234">
                  <c:v>-102.06000000000002</c:v>
                </c:pt>
                <c:pt idx="235">
                  <c:v>-105.87500000000001</c:v>
                </c:pt>
                <c:pt idx="236">
                  <c:v>-109.76</c:v>
                </c:pt>
                <c:pt idx="237">
                  <c:v>-113.71500000000002</c:v>
                </c:pt>
                <c:pt idx="238">
                  <c:v>-117.74000000000001</c:v>
                </c:pt>
                <c:pt idx="239">
                  <c:v>-121.83500000000001</c:v>
                </c:pt>
                <c:pt idx="240">
                  <c:v>-126.00000000000001</c:v>
                </c:pt>
                <c:pt idx="241">
                  <c:v>-130.23500000000001</c:v>
                </c:pt>
                <c:pt idx="242">
                  <c:v>-134.54000000000002</c:v>
                </c:pt>
                <c:pt idx="243">
                  <c:v>-138.91500000000002</c:v>
                </c:pt>
                <c:pt idx="244">
                  <c:v>-143.36000000000001</c:v>
                </c:pt>
                <c:pt idx="245">
                  <c:v>-147.875</c:v>
                </c:pt>
                <c:pt idx="246">
                  <c:v>-152.46</c:v>
                </c:pt>
                <c:pt idx="247">
                  <c:v>-157.11500000000001</c:v>
                </c:pt>
                <c:pt idx="248">
                  <c:v>-161.84</c:v>
                </c:pt>
                <c:pt idx="249">
                  <c:v>-166.63500000000002</c:v>
                </c:pt>
                <c:pt idx="250">
                  <c:v>-171.50000000000003</c:v>
                </c:pt>
                <c:pt idx="251">
                  <c:v>-176.43500000000003</c:v>
                </c:pt>
                <c:pt idx="252">
                  <c:v>-181.44000000000003</c:v>
                </c:pt>
                <c:pt idx="253">
                  <c:v>-186.51500000000001</c:v>
                </c:pt>
                <c:pt idx="254">
                  <c:v>-191.66000000000003</c:v>
                </c:pt>
                <c:pt idx="255">
                  <c:v>-196.87500000000003</c:v>
                </c:pt>
                <c:pt idx="256">
                  <c:v>-202.16000000000003</c:v>
                </c:pt>
                <c:pt idx="257">
                  <c:v>-207.51500000000001</c:v>
                </c:pt>
                <c:pt idx="258">
                  <c:v>-212.94000000000003</c:v>
                </c:pt>
                <c:pt idx="259">
                  <c:v>-218.43500000000003</c:v>
                </c:pt>
                <c:pt idx="260">
                  <c:v>-224.00000000000003</c:v>
                </c:pt>
                <c:pt idx="261">
                  <c:v>-229.63500000000002</c:v>
                </c:pt>
                <c:pt idx="262">
                  <c:v>-235.34000000000003</c:v>
                </c:pt>
                <c:pt idx="263">
                  <c:v>-241.11500000000001</c:v>
                </c:pt>
                <c:pt idx="264">
                  <c:v>-246.96000000000004</c:v>
                </c:pt>
                <c:pt idx="265">
                  <c:v>-252.87500000000003</c:v>
                </c:pt>
                <c:pt idx="266">
                  <c:v>-258.86</c:v>
                </c:pt>
                <c:pt idx="267">
                  <c:v>-264.91500000000002</c:v>
                </c:pt>
                <c:pt idx="268">
                  <c:v>-271.04000000000002</c:v>
                </c:pt>
                <c:pt idx="269">
                  <c:v>-277.23500000000001</c:v>
                </c:pt>
                <c:pt idx="270">
                  <c:v>-283.5</c:v>
                </c:pt>
                <c:pt idx="271">
                  <c:v>-289.83500000000004</c:v>
                </c:pt>
                <c:pt idx="272">
                  <c:v>-296.24</c:v>
                </c:pt>
                <c:pt idx="273">
                  <c:v>-302.71500000000003</c:v>
                </c:pt>
                <c:pt idx="274">
                  <c:v>-309.26000000000005</c:v>
                </c:pt>
                <c:pt idx="275">
                  <c:v>-315.87500000000006</c:v>
                </c:pt>
                <c:pt idx="276">
                  <c:v>-322.56000000000006</c:v>
                </c:pt>
                <c:pt idx="277">
                  <c:v>-329.31500000000005</c:v>
                </c:pt>
                <c:pt idx="278">
                  <c:v>-336.14000000000004</c:v>
                </c:pt>
                <c:pt idx="279">
                  <c:v>-343.03500000000003</c:v>
                </c:pt>
                <c:pt idx="280">
                  <c:v>-350.00000000000006</c:v>
                </c:pt>
                <c:pt idx="281">
                  <c:v>-357.03500000000003</c:v>
                </c:pt>
                <c:pt idx="282">
                  <c:v>-364.14000000000004</c:v>
                </c:pt>
                <c:pt idx="283">
                  <c:v>-371.31500000000005</c:v>
                </c:pt>
                <c:pt idx="284">
                  <c:v>-378.56000000000006</c:v>
                </c:pt>
                <c:pt idx="285">
                  <c:v>-385.87500000000006</c:v>
                </c:pt>
                <c:pt idx="286">
                  <c:v>-393.26000000000005</c:v>
                </c:pt>
                <c:pt idx="287">
                  <c:v>-400.71500000000003</c:v>
                </c:pt>
                <c:pt idx="288">
                  <c:v>-408.24000000000007</c:v>
                </c:pt>
                <c:pt idx="289">
                  <c:v>-415.83500000000004</c:v>
                </c:pt>
                <c:pt idx="290">
                  <c:v>-423.50000000000006</c:v>
                </c:pt>
                <c:pt idx="291">
                  <c:v>-431.23500000000001</c:v>
                </c:pt>
                <c:pt idx="292">
                  <c:v>-439.04</c:v>
                </c:pt>
                <c:pt idx="293">
                  <c:v>-446.91500000000002</c:v>
                </c:pt>
                <c:pt idx="294">
                  <c:v>-454.86000000000007</c:v>
                </c:pt>
                <c:pt idx="295">
                  <c:v>-462.87500000000006</c:v>
                </c:pt>
                <c:pt idx="296">
                  <c:v>-470.96000000000004</c:v>
                </c:pt>
                <c:pt idx="297">
                  <c:v>-479.11500000000007</c:v>
                </c:pt>
                <c:pt idx="298">
                  <c:v>-487.34000000000003</c:v>
                </c:pt>
                <c:pt idx="299">
                  <c:v>-495.63500000000005</c:v>
                </c:pt>
                <c:pt idx="300">
                  <c:v>-504.00000000000006</c:v>
                </c:pt>
                <c:pt idx="301">
                  <c:v>-512.43500000000006</c:v>
                </c:pt>
                <c:pt idx="302">
                  <c:v>-520.94000000000005</c:v>
                </c:pt>
                <c:pt idx="303">
                  <c:v>-529.5150000000001</c:v>
                </c:pt>
                <c:pt idx="304">
                  <c:v>-538.16000000000008</c:v>
                </c:pt>
                <c:pt idx="305">
                  <c:v>-546.875</c:v>
                </c:pt>
                <c:pt idx="306">
                  <c:v>-555.66000000000008</c:v>
                </c:pt>
                <c:pt idx="307">
                  <c:v>-564.5150000000001</c:v>
                </c:pt>
                <c:pt idx="308">
                  <c:v>-573.44000000000005</c:v>
                </c:pt>
                <c:pt idx="309">
                  <c:v>-582.43500000000006</c:v>
                </c:pt>
                <c:pt idx="310">
                  <c:v>-591.5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F2-4CEE-8B58-499152CC3AB3}"/>
            </c:ext>
          </c:extLst>
        </c:ser>
        <c:ser>
          <c:idx val="1"/>
          <c:order val="1"/>
          <c:tx>
            <c:strRef>
              <c:f>CalcSheet!$G$5</c:f>
              <c:strCache>
                <c:ptCount val="1"/>
                <c:pt idx="0">
                  <c:v>PPMref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CalcSheet!$E$6:$E$411</c:f>
              <c:numCache>
                <c:formatCode>General</c:formatCode>
                <c:ptCount val="406"/>
                <c:pt idx="0">
                  <c:v>205</c:v>
                </c:pt>
                <c:pt idx="1">
                  <c:v>204</c:v>
                </c:pt>
                <c:pt idx="2">
                  <c:v>203</c:v>
                </c:pt>
                <c:pt idx="3">
                  <c:v>202</c:v>
                </c:pt>
                <c:pt idx="4">
                  <c:v>201</c:v>
                </c:pt>
                <c:pt idx="5">
                  <c:v>200</c:v>
                </c:pt>
                <c:pt idx="6">
                  <c:v>199</c:v>
                </c:pt>
                <c:pt idx="7">
                  <c:v>198</c:v>
                </c:pt>
                <c:pt idx="8">
                  <c:v>197</c:v>
                </c:pt>
                <c:pt idx="9">
                  <c:v>196</c:v>
                </c:pt>
                <c:pt idx="10">
                  <c:v>195</c:v>
                </c:pt>
                <c:pt idx="11">
                  <c:v>194</c:v>
                </c:pt>
                <c:pt idx="12">
                  <c:v>193</c:v>
                </c:pt>
                <c:pt idx="13">
                  <c:v>192</c:v>
                </c:pt>
                <c:pt idx="14">
                  <c:v>191</c:v>
                </c:pt>
                <c:pt idx="15">
                  <c:v>190</c:v>
                </c:pt>
                <c:pt idx="16">
                  <c:v>189</c:v>
                </c:pt>
                <c:pt idx="17">
                  <c:v>188</c:v>
                </c:pt>
                <c:pt idx="18">
                  <c:v>187</c:v>
                </c:pt>
                <c:pt idx="19">
                  <c:v>186</c:v>
                </c:pt>
                <c:pt idx="20">
                  <c:v>185</c:v>
                </c:pt>
                <c:pt idx="21">
                  <c:v>184</c:v>
                </c:pt>
                <c:pt idx="22">
                  <c:v>183</c:v>
                </c:pt>
                <c:pt idx="23">
                  <c:v>182</c:v>
                </c:pt>
                <c:pt idx="24">
                  <c:v>181</c:v>
                </c:pt>
                <c:pt idx="25">
                  <c:v>180</c:v>
                </c:pt>
                <c:pt idx="26">
                  <c:v>179</c:v>
                </c:pt>
                <c:pt idx="27">
                  <c:v>178</c:v>
                </c:pt>
                <c:pt idx="28">
                  <c:v>177</c:v>
                </c:pt>
                <c:pt idx="29">
                  <c:v>176</c:v>
                </c:pt>
                <c:pt idx="30">
                  <c:v>175</c:v>
                </c:pt>
                <c:pt idx="31">
                  <c:v>174</c:v>
                </c:pt>
                <c:pt idx="32">
                  <c:v>173</c:v>
                </c:pt>
                <c:pt idx="33">
                  <c:v>172</c:v>
                </c:pt>
                <c:pt idx="34">
                  <c:v>171</c:v>
                </c:pt>
                <c:pt idx="35">
                  <c:v>170</c:v>
                </c:pt>
                <c:pt idx="36">
                  <c:v>169</c:v>
                </c:pt>
                <c:pt idx="37">
                  <c:v>168</c:v>
                </c:pt>
                <c:pt idx="38">
                  <c:v>167</c:v>
                </c:pt>
                <c:pt idx="39">
                  <c:v>166</c:v>
                </c:pt>
                <c:pt idx="40">
                  <c:v>165</c:v>
                </c:pt>
                <c:pt idx="41">
                  <c:v>164</c:v>
                </c:pt>
                <c:pt idx="42">
                  <c:v>163</c:v>
                </c:pt>
                <c:pt idx="43">
                  <c:v>162</c:v>
                </c:pt>
                <c:pt idx="44">
                  <c:v>161</c:v>
                </c:pt>
                <c:pt idx="45">
                  <c:v>160</c:v>
                </c:pt>
                <c:pt idx="46">
                  <c:v>159</c:v>
                </c:pt>
                <c:pt idx="47">
                  <c:v>158</c:v>
                </c:pt>
                <c:pt idx="48">
                  <c:v>157</c:v>
                </c:pt>
                <c:pt idx="49">
                  <c:v>156</c:v>
                </c:pt>
                <c:pt idx="50">
                  <c:v>155</c:v>
                </c:pt>
                <c:pt idx="51">
                  <c:v>154</c:v>
                </c:pt>
                <c:pt idx="52">
                  <c:v>153</c:v>
                </c:pt>
                <c:pt idx="53">
                  <c:v>152</c:v>
                </c:pt>
                <c:pt idx="54">
                  <c:v>151</c:v>
                </c:pt>
                <c:pt idx="55">
                  <c:v>150</c:v>
                </c:pt>
                <c:pt idx="56">
                  <c:v>149</c:v>
                </c:pt>
                <c:pt idx="57">
                  <c:v>148</c:v>
                </c:pt>
                <c:pt idx="58">
                  <c:v>147</c:v>
                </c:pt>
                <c:pt idx="59">
                  <c:v>146</c:v>
                </c:pt>
                <c:pt idx="60">
                  <c:v>145</c:v>
                </c:pt>
                <c:pt idx="61">
                  <c:v>144</c:v>
                </c:pt>
                <c:pt idx="62">
                  <c:v>143</c:v>
                </c:pt>
                <c:pt idx="63">
                  <c:v>142</c:v>
                </c:pt>
                <c:pt idx="64">
                  <c:v>141</c:v>
                </c:pt>
                <c:pt idx="65">
                  <c:v>140</c:v>
                </c:pt>
                <c:pt idx="66">
                  <c:v>139</c:v>
                </c:pt>
                <c:pt idx="67">
                  <c:v>138</c:v>
                </c:pt>
                <c:pt idx="68">
                  <c:v>137</c:v>
                </c:pt>
                <c:pt idx="69">
                  <c:v>136</c:v>
                </c:pt>
                <c:pt idx="70">
                  <c:v>135</c:v>
                </c:pt>
                <c:pt idx="71">
                  <c:v>134</c:v>
                </c:pt>
                <c:pt idx="72">
                  <c:v>133</c:v>
                </c:pt>
                <c:pt idx="73">
                  <c:v>132</c:v>
                </c:pt>
                <c:pt idx="74">
                  <c:v>131</c:v>
                </c:pt>
                <c:pt idx="75">
                  <c:v>130</c:v>
                </c:pt>
                <c:pt idx="76">
                  <c:v>129</c:v>
                </c:pt>
                <c:pt idx="77">
                  <c:v>128</c:v>
                </c:pt>
                <c:pt idx="78">
                  <c:v>127</c:v>
                </c:pt>
                <c:pt idx="79">
                  <c:v>126</c:v>
                </c:pt>
                <c:pt idx="80">
                  <c:v>125</c:v>
                </c:pt>
                <c:pt idx="81">
                  <c:v>124</c:v>
                </c:pt>
                <c:pt idx="82">
                  <c:v>123</c:v>
                </c:pt>
                <c:pt idx="83">
                  <c:v>122</c:v>
                </c:pt>
                <c:pt idx="84">
                  <c:v>121</c:v>
                </c:pt>
                <c:pt idx="85">
                  <c:v>120</c:v>
                </c:pt>
                <c:pt idx="86">
                  <c:v>119</c:v>
                </c:pt>
                <c:pt idx="87">
                  <c:v>118</c:v>
                </c:pt>
                <c:pt idx="88">
                  <c:v>117</c:v>
                </c:pt>
                <c:pt idx="89">
                  <c:v>116</c:v>
                </c:pt>
                <c:pt idx="90">
                  <c:v>115</c:v>
                </c:pt>
                <c:pt idx="91">
                  <c:v>114</c:v>
                </c:pt>
                <c:pt idx="92">
                  <c:v>113</c:v>
                </c:pt>
                <c:pt idx="93">
                  <c:v>112</c:v>
                </c:pt>
                <c:pt idx="94">
                  <c:v>111</c:v>
                </c:pt>
                <c:pt idx="95">
                  <c:v>110</c:v>
                </c:pt>
                <c:pt idx="96">
                  <c:v>109</c:v>
                </c:pt>
                <c:pt idx="97">
                  <c:v>108</c:v>
                </c:pt>
                <c:pt idx="98">
                  <c:v>107</c:v>
                </c:pt>
                <c:pt idx="99">
                  <c:v>106</c:v>
                </c:pt>
                <c:pt idx="100">
                  <c:v>105</c:v>
                </c:pt>
                <c:pt idx="101">
                  <c:v>104</c:v>
                </c:pt>
                <c:pt idx="102">
                  <c:v>103</c:v>
                </c:pt>
                <c:pt idx="103">
                  <c:v>102</c:v>
                </c:pt>
                <c:pt idx="104">
                  <c:v>101</c:v>
                </c:pt>
                <c:pt idx="105">
                  <c:v>100</c:v>
                </c:pt>
                <c:pt idx="106">
                  <c:v>99</c:v>
                </c:pt>
                <c:pt idx="107">
                  <c:v>98</c:v>
                </c:pt>
                <c:pt idx="108">
                  <c:v>97</c:v>
                </c:pt>
                <c:pt idx="109">
                  <c:v>96</c:v>
                </c:pt>
                <c:pt idx="110">
                  <c:v>95</c:v>
                </c:pt>
                <c:pt idx="111">
                  <c:v>94</c:v>
                </c:pt>
                <c:pt idx="112">
                  <c:v>93</c:v>
                </c:pt>
                <c:pt idx="113">
                  <c:v>92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88</c:v>
                </c:pt>
                <c:pt idx="118">
                  <c:v>87</c:v>
                </c:pt>
                <c:pt idx="119">
                  <c:v>86</c:v>
                </c:pt>
                <c:pt idx="120">
                  <c:v>85</c:v>
                </c:pt>
                <c:pt idx="121">
                  <c:v>84</c:v>
                </c:pt>
                <c:pt idx="122">
                  <c:v>83</c:v>
                </c:pt>
                <c:pt idx="123">
                  <c:v>82</c:v>
                </c:pt>
                <c:pt idx="124">
                  <c:v>81</c:v>
                </c:pt>
                <c:pt idx="125">
                  <c:v>80</c:v>
                </c:pt>
                <c:pt idx="126">
                  <c:v>79</c:v>
                </c:pt>
                <c:pt idx="127">
                  <c:v>78</c:v>
                </c:pt>
                <c:pt idx="128">
                  <c:v>77</c:v>
                </c:pt>
                <c:pt idx="129">
                  <c:v>76</c:v>
                </c:pt>
                <c:pt idx="130">
                  <c:v>75</c:v>
                </c:pt>
                <c:pt idx="131">
                  <c:v>74</c:v>
                </c:pt>
                <c:pt idx="132">
                  <c:v>73</c:v>
                </c:pt>
                <c:pt idx="133">
                  <c:v>72</c:v>
                </c:pt>
                <c:pt idx="134">
                  <c:v>71</c:v>
                </c:pt>
                <c:pt idx="135">
                  <c:v>70</c:v>
                </c:pt>
                <c:pt idx="136">
                  <c:v>69</c:v>
                </c:pt>
                <c:pt idx="137">
                  <c:v>68</c:v>
                </c:pt>
                <c:pt idx="138">
                  <c:v>67</c:v>
                </c:pt>
                <c:pt idx="139">
                  <c:v>66</c:v>
                </c:pt>
                <c:pt idx="140">
                  <c:v>65</c:v>
                </c:pt>
                <c:pt idx="141">
                  <c:v>64</c:v>
                </c:pt>
                <c:pt idx="142">
                  <c:v>63</c:v>
                </c:pt>
                <c:pt idx="143">
                  <c:v>62</c:v>
                </c:pt>
                <c:pt idx="144">
                  <c:v>61</c:v>
                </c:pt>
                <c:pt idx="145">
                  <c:v>60</c:v>
                </c:pt>
                <c:pt idx="146">
                  <c:v>59</c:v>
                </c:pt>
                <c:pt idx="147">
                  <c:v>58</c:v>
                </c:pt>
                <c:pt idx="148">
                  <c:v>57</c:v>
                </c:pt>
                <c:pt idx="149">
                  <c:v>56</c:v>
                </c:pt>
                <c:pt idx="150">
                  <c:v>55</c:v>
                </c:pt>
                <c:pt idx="151">
                  <c:v>54</c:v>
                </c:pt>
                <c:pt idx="152">
                  <c:v>53</c:v>
                </c:pt>
                <c:pt idx="153">
                  <c:v>52</c:v>
                </c:pt>
                <c:pt idx="154">
                  <c:v>51</c:v>
                </c:pt>
                <c:pt idx="155">
                  <c:v>50</c:v>
                </c:pt>
                <c:pt idx="156">
                  <c:v>49</c:v>
                </c:pt>
                <c:pt idx="157">
                  <c:v>48</c:v>
                </c:pt>
                <c:pt idx="158">
                  <c:v>47</c:v>
                </c:pt>
                <c:pt idx="159">
                  <c:v>46</c:v>
                </c:pt>
                <c:pt idx="160">
                  <c:v>45</c:v>
                </c:pt>
                <c:pt idx="161">
                  <c:v>44</c:v>
                </c:pt>
                <c:pt idx="162">
                  <c:v>43</c:v>
                </c:pt>
                <c:pt idx="163">
                  <c:v>42</c:v>
                </c:pt>
                <c:pt idx="164">
                  <c:v>41</c:v>
                </c:pt>
                <c:pt idx="165">
                  <c:v>40</c:v>
                </c:pt>
                <c:pt idx="166">
                  <c:v>39</c:v>
                </c:pt>
                <c:pt idx="167">
                  <c:v>38</c:v>
                </c:pt>
                <c:pt idx="168">
                  <c:v>37</c:v>
                </c:pt>
                <c:pt idx="169">
                  <c:v>36</c:v>
                </c:pt>
                <c:pt idx="170">
                  <c:v>35</c:v>
                </c:pt>
                <c:pt idx="171">
                  <c:v>34</c:v>
                </c:pt>
                <c:pt idx="172">
                  <c:v>33</c:v>
                </c:pt>
                <c:pt idx="173">
                  <c:v>32</c:v>
                </c:pt>
                <c:pt idx="174">
                  <c:v>31</c:v>
                </c:pt>
                <c:pt idx="175">
                  <c:v>30</c:v>
                </c:pt>
                <c:pt idx="176">
                  <c:v>29</c:v>
                </c:pt>
                <c:pt idx="177">
                  <c:v>28</c:v>
                </c:pt>
                <c:pt idx="178">
                  <c:v>27</c:v>
                </c:pt>
                <c:pt idx="179">
                  <c:v>26</c:v>
                </c:pt>
                <c:pt idx="180">
                  <c:v>25</c:v>
                </c:pt>
                <c:pt idx="181">
                  <c:v>24</c:v>
                </c:pt>
                <c:pt idx="182">
                  <c:v>23</c:v>
                </c:pt>
                <c:pt idx="183">
                  <c:v>22</c:v>
                </c:pt>
                <c:pt idx="184">
                  <c:v>21</c:v>
                </c:pt>
                <c:pt idx="185">
                  <c:v>20</c:v>
                </c:pt>
                <c:pt idx="186">
                  <c:v>19</c:v>
                </c:pt>
                <c:pt idx="187">
                  <c:v>18</c:v>
                </c:pt>
                <c:pt idx="188">
                  <c:v>17</c:v>
                </c:pt>
                <c:pt idx="189">
                  <c:v>16</c:v>
                </c:pt>
                <c:pt idx="190">
                  <c:v>15</c:v>
                </c:pt>
                <c:pt idx="191">
                  <c:v>14</c:v>
                </c:pt>
                <c:pt idx="192">
                  <c:v>13</c:v>
                </c:pt>
                <c:pt idx="193">
                  <c:v>12</c:v>
                </c:pt>
                <c:pt idx="194">
                  <c:v>11</c:v>
                </c:pt>
                <c:pt idx="195">
                  <c:v>10</c:v>
                </c:pt>
                <c:pt idx="196">
                  <c:v>9</c:v>
                </c:pt>
                <c:pt idx="197">
                  <c:v>8</c:v>
                </c:pt>
                <c:pt idx="198">
                  <c:v>7</c:v>
                </c:pt>
                <c:pt idx="199">
                  <c:v>6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0</c:v>
                </c:pt>
                <c:pt idx="206">
                  <c:v>-1</c:v>
                </c:pt>
                <c:pt idx="207">
                  <c:v>-2</c:v>
                </c:pt>
                <c:pt idx="208">
                  <c:v>-3</c:v>
                </c:pt>
                <c:pt idx="209">
                  <c:v>-4</c:v>
                </c:pt>
                <c:pt idx="210">
                  <c:v>-5</c:v>
                </c:pt>
                <c:pt idx="211">
                  <c:v>-6</c:v>
                </c:pt>
                <c:pt idx="212">
                  <c:v>-7</c:v>
                </c:pt>
                <c:pt idx="213">
                  <c:v>-8</c:v>
                </c:pt>
                <c:pt idx="214">
                  <c:v>-9</c:v>
                </c:pt>
                <c:pt idx="215">
                  <c:v>-10</c:v>
                </c:pt>
                <c:pt idx="216">
                  <c:v>-11</c:v>
                </c:pt>
                <c:pt idx="217">
                  <c:v>-12</c:v>
                </c:pt>
                <c:pt idx="218">
                  <c:v>-13</c:v>
                </c:pt>
                <c:pt idx="219">
                  <c:v>-14</c:v>
                </c:pt>
                <c:pt idx="220">
                  <c:v>-15</c:v>
                </c:pt>
                <c:pt idx="221">
                  <c:v>-16</c:v>
                </c:pt>
                <c:pt idx="222">
                  <c:v>-17</c:v>
                </c:pt>
                <c:pt idx="223">
                  <c:v>-18</c:v>
                </c:pt>
                <c:pt idx="224">
                  <c:v>-19</c:v>
                </c:pt>
                <c:pt idx="225">
                  <c:v>-20</c:v>
                </c:pt>
                <c:pt idx="226">
                  <c:v>-21</c:v>
                </c:pt>
                <c:pt idx="227">
                  <c:v>-22</c:v>
                </c:pt>
                <c:pt idx="228">
                  <c:v>-23</c:v>
                </c:pt>
                <c:pt idx="229">
                  <c:v>-24</c:v>
                </c:pt>
                <c:pt idx="230">
                  <c:v>-25</c:v>
                </c:pt>
                <c:pt idx="231">
                  <c:v>-26</c:v>
                </c:pt>
                <c:pt idx="232">
                  <c:v>-27</c:v>
                </c:pt>
                <c:pt idx="233">
                  <c:v>-28</c:v>
                </c:pt>
                <c:pt idx="234">
                  <c:v>-29</c:v>
                </c:pt>
                <c:pt idx="235">
                  <c:v>-30</c:v>
                </c:pt>
                <c:pt idx="236">
                  <c:v>-31</c:v>
                </c:pt>
                <c:pt idx="237">
                  <c:v>-32</c:v>
                </c:pt>
                <c:pt idx="238">
                  <c:v>-33</c:v>
                </c:pt>
                <c:pt idx="239">
                  <c:v>-34</c:v>
                </c:pt>
                <c:pt idx="240">
                  <c:v>-35</c:v>
                </c:pt>
                <c:pt idx="241">
                  <c:v>-36</c:v>
                </c:pt>
                <c:pt idx="242">
                  <c:v>-37</c:v>
                </c:pt>
                <c:pt idx="243">
                  <c:v>-38</c:v>
                </c:pt>
                <c:pt idx="244">
                  <c:v>-39</c:v>
                </c:pt>
                <c:pt idx="245">
                  <c:v>-40</c:v>
                </c:pt>
                <c:pt idx="246">
                  <c:v>-41</c:v>
                </c:pt>
                <c:pt idx="247">
                  <c:v>-42</c:v>
                </c:pt>
                <c:pt idx="248">
                  <c:v>-43</c:v>
                </c:pt>
                <c:pt idx="249">
                  <c:v>-44</c:v>
                </c:pt>
                <c:pt idx="250">
                  <c:v>-45</c:v>
                </c:pt>
                <c:pt idx="251">
                  <c:v>-46</c:v>
                </c:pt>
                <c:pt idx="252">
                  <c:v>-47</c:v>
                </c:pt>
                <c:pt idx="253">
                  <c:v>-48</c:v>
                </c:pt>
                <c:pt idx="254">
                  <c:v>-49</c:v>
                </c:pt>
                <c:pt idx="255">
                  <c:v>-50</c:v>
                </c:pt>
                <c:pt idx="256">
                  <c:v>-51</c:v>
                </c:pt>
                <c:pt idx="257">
                  <c:v>-52</c:v>
                </c:pt>
                <c:pt idx="258">
                  <c:v>-53</c:v>
                </c:pt>
                <c:pt idx="259">
                  <c:v>-54</c:v>
                </c:pt>
                <c:pt idx="260">
                  <c:v>-55</c:v>
                </c:pt>
                <c:pt idx="261">
                  <c:v>-56</c:v>
                </c:pt>
                <c:pt idx="262">
                  <c:v>-57</c:v>
                </c:pt>
                <c:pt idx="263">
                  <c:v>-58</c:v>
                </c:pt>
                <c:pt idx="264">
                  <c:v>-59</c:v>
                </c:pt>
                <c:pt idx="265">
                  <c:v>-60</c:v>
                </c:pt>
                <c:pt idx="266">
                  <c:v>-61</c:v>
                </c:pt>
                <c:pt idx="267">
                  <c:v>-62</c:v>
                </c:pt>
                <c:pt idx="268">
                  <c:v>-63</c:v>
                </c:pt>
                <c:pt idx="269">
                  <c:v>-64</c:v>
                </c:pt>
                <c:pt idx="270">
                  <c:v>-65</c:v>
                </c:pt>
                <c:pt idx="271">
                  <c:v>-66</c:v>
                </c:pt>
                <c:pt idx="272">
                  <c:v>-67</c:v>
                </c:pt>
                <c:pt idx="273">
                  <c:v>-68</c:v>
                </c:pt>
                <c:pt idx="274">
                  <c:v>-69</c:v>
                </c:pt>
                <c:pt idx="275">
                  <c:v>-70</c:v>
                </c:pt>
                <c:pt idx="276">
                  <c:v>-71</c:v>
                </c:pt>
                <c:pt idx="277">
                  <c:v>-72</c:v>
                </c:pt>
                <c:pt idx="278">
                  <c:v>-73</c:v>
                </c:pt>
                <c:pt idx="279">
                  <c:v>-74</c:v>
                </c:pt>
                <c:pt idx="280">
                  <c:v>-75</c:v>
                </c:pt>
                <c:pt idx="281">
                  <c:v>-76</c:v>
                </c:pt>
                <c:pt idx="282">
                  <c:v>-77</c:v>
                </c:pt>
                <c:pt idx="283">
                  <c:v>-78</c:v>
                </c:pt>
                <c:pt idx="284">
                  <c:v>-79</c:v>
                </c:pt>
                <c:pt idx="285">
                  <c:v>-80</c:v>
                </c:pt>
                <c:pt idx="286">
                  <c:v>-81</c:v>
                </c:pt>
                <c:pt idx="287">
                  <c:v>-82</c:v>
                </c:pt>
                <c:pt idx="288">
                  <c:v>-83</c:v>
                </c:pt>
                <c:pt idx="289">
                  <c:v>-84</c:v>
                </c:pt>
                <c:pt idx="290">
                  <c:v>-85</c:v>
                </c:pt>
                <c:pt idx="291">
                  <c:v>-86</c:v>
                </c:pt>
                <c:pt idx="292">
                  <c:v>-87</c:v>
                </c:pt>
                <c:pt idx="293">
                  <c:v>-88</c:v>
                </c:pt>
                <c:pt idx="294">
                  <c:v>-89</c:v>
                </c:pt>
                <c:pt idx="295">
                  <c:v>-90</c:v>
                </c:pt>
                <c:pt idx="296">
                  <c:v>-91</c:v>
                </c:pt>
                <c:pt idx="297">
                  <c:v>-92</c:v>
                </c:pt>
                <c:pt idx="298">
                  <c:v>-93</c:v>
                </c:pt>
                <c:pt idx="299">
                  <c:v>-94</c:v>
                </c:pt>
                <c:pt idx="300">
                  <c:v>-95</c:v>
                </c:pt>
                <c:pt idx="301">
                  <c:v>-96</c:v>
                </c:pt>
                <c:pt idx="302">
                  <c:v>-97</c:v>
                </c:pt>
                <c:pt idx="303">
                  <c:v>-98</c:v>
                </c:pt>
                <c:pt idx="304">
                  <c:v>-99</c:v>
                </c:pt>
                <c:pt idx="305">
                  <c:v>-100</c:v>
                </c:pt>
                <c:pt idx="306">
                  <c:v>-101</c:v>
                </c:pt>
                <c:pt idx="307">
                  <c:v>-102</c:v>
                </c:pt>
                <c:pt idx="308">
                  <c:v>-103</c:v>
                </c:pt>
                <c:pt idx="309">
                  <c:v>-104</c:v>
                </c:pt>
                <c:pt idx="310">
                  <c:v>-105</c:v>
                </c:pt>
                <c:pt idx="311">
                  <c:v>-106</c:v>
                </c:pt>
                <c:pt idx="312">
                  <c:v>-107</c:v>
                </c:pt>
                <c:pt idx="313">
                  <c:v>-108</c:v>
                </c:pt>
                <c:pt idx="314">
                  <c:v>-109</c:v>
                </c:pt>
                <c:pt idx="315">
                  <c:v>-110</c:v>
                </c:pt>
                <c:pt idx="316">
                  <c:v>-111</c:v>
                </c:pt>
                <c:pt idx="317">
                  <c:v>-112</c:v>
                </c:pt>
                <c:pt idx="318">
                  <c:v>-113</c:v>
                </c:pt>
                <c:pt idx="319">
                  <c:v>-114</c:v>
                </c:pt>
                <c:pt idx="320">
                  <c:v>-115</c:v>
                </c:pt>
                <c:pt idx="321">
                  <c:v>-116</c:v>
                </c:pt>
                <c:pt idx="322">
                  <c:v>-117</c:v>
                </c:pt>
                <c:pt idx="323">
                  <c:v>-118</c:v>
                </c:pt>
                <c:pt idx="324">
                  <c:v>-119</c:v>
                </c:pt>
                <c:pt idx="325">
                  <c:v>-120</c:v>
                </c:pt>
                <c:pt idx="326">
                  <c:v>-121</c:v>
                </c:pt>
                <c:pt idx="327">
                  <c:v>-122</c:v>
                </c:pt>
                <c:pt idx="328">
                  <c:v>-123</c:v>
                </c:pt>
                <c:pt idx="329">
                  <c:v>-124</c:v>
                </c:pt>
                <c:pt idx="330">
                  <c:v>-125</c:v>
                </c:pt>
                <c:pt idx="331">
                  <c:v>-126</c:v>
                </c:pt>
                <c:pt idx="332">
                  <c:v>-127</c:v>
                </c:pt>
                <c:pt idx="333">
                  <c:v>-128</c:v>
                </c:pt>
                <c:pt idx="334">
                  <c:v>-129</c:v>
                </c:pt>
                <c:pt idx="335">
                  <c:v>-130</c:v>
                </c:pt>
                <c:pt idx="336">
                  <c:v>-131</c:v>
                </c:pt>
                <c:pt idx="337">
                  <c:v>-132</c:v>
                </c:pt>
                <c:pt idx="338">
                  <c:v>-133</c:v>
                </c:pt>
                <c:pt idx="339">
                  <c:v>-134</c:v>
                </c:pt>
                <c:pt idx="340">
                  <c:v>-135</c:v>
                </c:pt>
                <c:pt idx="341">
                  <c:v>-136</c:v>
                </c:pt>
                <c:pt idx="342">
                  <c:v>-137</c:v>
                </c:pt>
                <c:pt idx="343">
                  <c:v>-138</c:v>
                </c:pt>
                <c:pt idx="344">
                  <c:v>-139</c:v>
                </c:pt>
                <c:pt idx="345">
                  <c:v>-140</c:v>
                </c:pt>
                <c:pt idx="346">
                  <c:v>-141</c:v>
                </c:pt>
                <c:pt idx="347">
                  <c:v>-142</c:v>
                </c:pt>
                <c:pt idx="348">
                  <c:v>-143</c:v>
                </c:pt>
                <c:pt idx="349">
                  <c:v>-144</c:v>
                </c:pt>
                <c:pt idx="350">
                  <c:v>-145</c:v>
                </c:pt>
                <c:pt idx="351">
                  <c:v>-146</c:v>
                </c:pt>
                <c:pt idx="352">
                  <c:v>-147</c:v>
                </c:pt>
                <c:pt idx="353">
                  <c:v>-148</c:v>
                </c:pt>
                <c:pt idx="354">
                  <c:v>-149</c:v>
                </c:pt>
                <c:pt idx="355">
                  <c:v>-150</c:v>
                </c:pt>
                <c:pt idx="356">
                  <c:v>-151</c:v>
                </c:pt>
                <c:pt idx="357">
                  <c:v>-152</c:v>
                </c:pt>
                <c:pt idx="358">
                  <c:v>-153</c:v>
                </c:pt>
                <c:pt idx="359">
                  <c:v>-154</c:v>
                </c:pt>
                <c:pt idx="360">
                  <c:v>-155</c:v>
                </c:pt>
                <c:pt idx="361">
                  <c:v>-156</c:v>
                </c:pt>
                <c:pt idx="362">
                  <c:v>-157</c:v>
                </c:pt>
                <c:pt idx="363">
                  <c:v>-158</c:v>
                </c:pt>
                <c:pt idx="364">
                  <c:v>-159</c:v>
                </c:pt>
                <c:pt idx="365">
                  <c:v>-160</c:v>
                </c:pt>
                <c:pt idx="366">
                  <c:v>-161</c:v>
                </c:pt>
                <c:pt idx="367">
                  <c:v>-162</c:v>
                </c:pt>
                <c:pt idx="368">
                  <c:v>-163</c:v>
                </c:pt>
                <c:pt idx="369">
                  <c:v>-164</c:v>
                </c:pt>
                <c:pt idx="370">
                  <c:v>-165</c:v>
                </c:pt>
                <c:pt idx="371">
                  <c:v>-166</c:v>
                </c:pt>
                <c:pt idx="372">
                  <c:v>-167</c:v>
                </c:pt>
                <c:pt idx="373">
                  <c:v>-168</c:v>
                </c:pt>
                <c:pt idx="374">
                  <c:v>-169</c:v>
                </c:pt>
                <c:pt idx="375">
                  <c:v>-170</c:v>
                </c:pt>
                <c:pt idx="376">
                  <c:v>-171</c:v>
                </c:pt>
                <c:pt idx="377">
                  <c:v>-172</c:v>
                </c:pt>
                <c:pt idx="378">
                  <c:v>-173</c:v>
                </c:pt>
                <c:pt idx="379">
                  <c:v>-174</c:v>
                </c:pt>
                <c:pt idx="380">
                  <c:v>-175</c:v>
                </c:pt>
                <c:pt idx="381">
                  <c:v>-176</c:v>
                </c:pt>
                <c:pt idx="382">
                  <c:v>-177</c:v>
                </c:pt>
                <c:pt idx="383">
                  <c:v>-178</c:v>
                </c:pt>
                <c:pt idx="384">
                  <c:v>-179</c:v>
                </c:pt>
                <c:pt idx="385">
                  <c:v>-180</c:v>
                </c:pt>
                <c:pt idx="386">
                  <c:v>-181</c:v>
                </c:pt>
                <c:pt idx="387">
                  <c:v>-182</c:v>
                </c:pt>
                <c:pt idx="388">
                  <c:v>-183</c:v>
                </c:pt>
                <c:pt idx="389">
                  <c:v>-184</c:v>
                </c:pt>
                <c:pt idx="390">
                  <c:v>-185</c:v>
                </c:pt>
                <c:pt idx="391">
                  <c:v>-186</c:v>
                </c:pt>
                <c:pt idx="392">
                  <c:v>-187</c:v>
                </c:pt>
                <c:pt idx="393">
                  <c:v>-188</c:v>
                </c:pt>
                <c:pt idx="394">
                  <c:v>-189</c:v>
                </c:pt>
                <c:pt idx="395">
                  <c:v>-190</c:v>
                </c:pt>
                <c:pt idx="396">
                  <c:v>-191</c:v>
                </c:pt>
                <c:pt idx="397">
                  <c:v>-192</c:v>
                </c:pt>
                <c:pt idx="398">
                  <c:v>-193</c:v>
                </c:pt>
                <c:pt idx="399">
                  <c:v>-194</c:v>
                </c:pt>
                <c:pt idx="400">
                  <c:v>-195</c:v>
                </c:pt>
                <c:pt idx="401">
                  <c:v>-196</c:v>
                </c:pt>
                <c:pt idx="402">
                  <c:v>-197</c:v>
                </c:pt>
                <c:pt idx="403">
                  <c:v>-198</c:v>
                </c:pt>
                <c:pt idx="404">
                  <c:v>-199</c:v>
                </c:pt>
                <c:pt idx="405">
                  <c:v>-200</c:v>
                </c:pt>
              </c:numCache>
            </c:numRef>
          </c:xVal>
          <c:yVal>
            <c:numRef>
              <c:f>CalcSheet!$G$6:$G$411</c:f>
              <c:numCache>
                <c:formatCode>0_ </c:formatCode>
                <c:ptCount val="40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F2-4CEE-8B58-499152CC3AB3}"/>
            </c:ext>
          </c:extLst>
        </c:ser>
        <c:ser>
          <c:idx val="2"/>
          <c:order val="2"/>
          <c:tx>
            <c:strRef>
              <c:f>CalcSheet!$H$60</c:f>
              <c:strCache>
                <c:ptCount val="1"/>
                <c:pt idx="0">
                  <c:v>Range</c:v>
                </c:pt>
              </c:strCache>
            </c:strRef>
          </c:tx>
          <c:marker>
            <c:symbol val="none"/>
          </c:marker>
          <c:xVal>
            <c:numRef>
              <c:f>CalcSheet!$I$61:$I$90</c:f>
              <c:numCache>
                <c:formatCode>General</c:formatCode>
                <c:ptCount val="3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</c:numCache>
            </c:numRef>
          </c:xVal>
          <c:yVal>
            <c:numRef>
              <c:f>CalcSheet!$H$61:$H$91</c:f>
              <c:numCache>
                <c:formatCode>General</c:formatCode>
                <c:ptCount val="31"/>
                <c:pt idx="0">
                  <c:v>200</c:v>
                </c:pt>
                <c:pt idx="1">
                  <c:v>150</c:v>
                </c:pt>
                <c:pt idx="2" formatCode="0_ ">
                  <c:v>100</c:v>
                </c:pt>
                <c:pt idx="3">
                  <c:v>50</c:v>
                </c:pt>
                <c:pt idx="4">
                  <c:v>0</c:v>
                </c:pt>
                <c:pt idx="5" formatCode="0_ ">
                  <c:v>-50</c:v>
                </c:pt>
                <c:pt idx="6">
                  <c:v>-100</c:v>
                </c:pt>
                <c:pt idx="7">
                  <c:v>-150</c:v>
                </c:pt>
                <c:pt idx="8" formatCode="0_ ">
                  <c:v>-200</c:v>
                </c:pt>
                <c:pt idx="9">
                  <c:v>-250</c:v>
                </c:pt>
                <c:pt idx="10">
                  <c:v>-300</c:v>
                </c:pt>
                <c:pt idx="11" formatCode="0_ ">
                  <c:v>-350</c:v>
                </c:pt>
                <c:pt idx="12">
                  <c:v>-400</c:v>
                </c:pt>
                <c:pt idx="13">
                  <c:v>-450</c:v>
                </c:pt>
                <c:pt idx="14" formatCode="0_ ">
                  <c:v>-500</c:v>
                </c:pt>
                <c:pt idx="15">
                  <c:v>-550</c:v>
                </c:pt>
                <c:pt idx="16">
                  <c:v>-600</c:v>
                </c:pt>
                <c:pt idx="17">
                  <c:v>-650</c:v>
                </c:pt>
                <c:pt idx="18" formatCode="0_ ">
                  <c:v>-700</c:v>
                </c:pt>
                <c:pt idx="19">
                  <c:v>-750</c:v>
                </c:pt>
                <c:pt idx="20">
                  <c:v>-800</c:v>
                </c:pt>
                <c:pt idx="21">
                  <c:v>-850</c:v>
                </c:pt>
                <c:pt idx="22" formatCode="0_ ">
                  <c:v>-900</c:v>
                </c:pt>
                <c:pt idx="23">
                  <c:v>-950</c:v>
                </c:pt>
                <c:pt idx="24">
                  <c:v>-1000</c:v>
                </c:pt>
                <c:pt idx="25">
                  <c:v>-1050</c:v>
                </c:pt>
                <c:pt idx="26" formatCode="0_ ">
                  <c:v>-1100</c:v>
                </c:pt>
                <c:pt idx="27">
                  <c:v>-1150</c:v>
                </c:pt>
                <c:pt idx="28">
                  <c:v>-1200</c:v>
                </c:pt>
                <c:pt idx="29">
                  <c:v>-1250</c:v>
                </c:pt>
                <c:pt idx="30" formatCode="0_ ">
                  <c:v>-1300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F2-4CEE-8B58-499152CC3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424560"/>
        <c:axId val="1"/>
      </c:scatterChart>
      <c:valAx>
        <c:axId val="319424560"/>
        <c:scaling>
          <c:orientation val="minMax"/>
          <c:max val="200"/>
          <c:min val="-150"/>
        </c:scaling>
        <c:delete val="0"/>
        <c:axPos val="b"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 altLang="en-US"/>
                  <a:t>Temperature</a:t>
                </a:r>
              </a:p>
            </c:rich>
          </c:tx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0"/>
          <c:min val="-12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lang="ja-JP"/>
                </a:pPr>
                <a:r>
                  <a:rPr lang="en-US" altLang="ja-JP"/>
                  <a:t>PPM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5.8333410078126195E-2"/>
              <c:y val="3.5766154230721159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ja-JP"/>
            </a:pPr>
            <a:endParaRPr lang="ja-JP"/>
          </a:p>
        </c:txPr>
        <c:crossAx val="319424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LOCK_ERROR!D30"/><Relationship Id="rId2" Type="http://schemas.openxmlformats.org/officeDocument/2006/relationships/hyperlink" Target="#CLOCK_ERROR!D4"/><Relationship Id="rId1" Type="http://schemas.openxmlformats.org/officeDocument/2006/relationships/image" Target="../media/image1.jpeg"/><Relationship Id="rId4" Type="http://schemas.openxmlformats.org/officeDocument/2006/relationships/hyperlink" Target="#CLOCK_ERROR!D1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106</xdr:col>
      <xdr:colOff>200025</xdr:colOff>
      <xdr:row>56</xdr:row>
      <xdr:rowOff>85725</xdr:rowOff>
    </xdr:to>
    <xdr:grpSp>
      <xdr:nvGrpSpPr>
        <xdr:cNvPr id="1097" name="グループ化 5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GrpSpPr>
          <a:grpSpLocks/>
        </xdr:cNvGrpSpPr>
      </xdr:nvGrpSpPr>
      <xdr:grpSpPr bwMode="auto">
        <a:xfrm>
          <a:off x="0" y="0"/>
          <a:ext cx="72894825" cy="10220325"/>
          <a:chOff x="0" y="28575"/>
          <a:chExt cx="72890354" cy="10758315"/>
        </a:xfrm>
      </xdr:grpSpPr>
      <xdr:sp macro="" textlink="" fLocksText="0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0" y="28575"/>
            <a:ext cx="72890354" cy="10758315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 fLocksText="0">
        <xdr:nvSpPr>
          <xdr:cNvPr id="2" name="テキスト ボックス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1200076" y="1422243"/>
            <a:ext cx="6086102" cy="1112929"/>
          </a:xfrm>
          <a:prstGeom prst="rect">
            <a:avLst/>
          </a:prstGeom>
          <a:gradFill>
            <a:gsLst>
              <a:gs pos="0">
                <a:srgbClr val="000000"/>
              </a:gs>
              <a:gs pos="39999">
                <a:srgbClr val="0A128C"/>
              </a:gs>
              <a:gs pos="70000">
                <a:srgbClr val="181CC7"/>
              </a:gs>
              <a:gs pos="88000">
                <a:srgbClr val="7005D4"/>
              </a:gs>
              <a:gs pos="100000">
                <a:srgbClr val="8C3D91"/>
              </a:gs>
            </a:gsLst>
            <a:lin ang="5400000" scaled="0"/>
          </a:gradFill>
          <a:ln w="2540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8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Arial" pitchFamily="34" charset="0"/>
              </a:rPr>
              <a:t>Calculate the amount of frequency drift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8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Arial" pitchFamily="34" charset="0"/>
              </a:rPr>
              <a:t>and clock error at a given temperature </a:t>
            </a:r>
            <a:endParaRPr lang="ja-JP" altLang="ja-JP" sz="1800">
              <a:solidFill>
                <a:schemeClr val="bg1"/>
              </a:solidFill>
              <a:effectLst/>
              <a:latin typeface="+mn-lt"/>
              <a:cs typeface="Arial" pitchFamily="34" charset="0"/>
            </a:endParaRPr>
          </a:p>
          <a:p>
            <a:pPr algn="ctr"/>
            <a:endParaRPr kumimoji="1" lang="en-US" altLang="ja-JP" sz="1400" b="1">
              <a:solidFill>
                <a:schemeClr val="bg1"/>
              </a:solidFill>
            </a:endParaRPr>
          </a:p>
        </xdr:txBody>
      </xdr:sp>
      <xdr:sp macro="" textlink="" fLocksText="0">
        <xdr:nvSpPr>
          <xdr:cNvPr id="3" name="テキスト ボックス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209601" y="4239658"/>
            <a:ext cx="6086102" cy="1122956"/>
          </a:xfrm>
          <a:prstGeom prst="rect">
            <a:avLst/>
          </a:prstGeom>
          <a:gradFill>
            <a:gsLst>
              <a:gs pos="0">
                <a:srgbClr val="000000"/>
              </a:gs>
              <a:gs pos="39999">
                <a:srgbClr val="0A128C"/>
              </a:gs>
              <a:gs pos="70000">
                <a:srgbClr val="181CC7"/>
              </a:gs>
              <a:gs pos="88000">
                <a:srgbClr val="7005D4"/>
              </a:gs>
              <a:gs pos="100000">
                <a:srgbClr val="8C3D91"/>
              </a:gs>
            </a:gsLst>
            <a:lin ang="5400000" scaled="0"/>
          </a:gradFill>
          <a:ln w="2540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8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See the clock error after a length of time has elapsed for an defined amount of frequency drift (ppm). </a:t>
            </a:r>
            <a:endParaRPr lang="ja-JP" altLang="ja-JP" sz="1800">
              <a:solidFill>
                <a:schemeClr val="bg1"/>
              </a:solidFill>
              <a:effectLst/>
              <a:latin typeface="+mn-lt"/>
            </a:endParaRPr>
          </a:p>
          <a:p>
            <a:pPr algn="ctr"/>
            <a:endParaRPr kumimoji="1" lang="en-US" altLang="ja-JP" sz="1400" b="1">
              <a:solidFill>
                <a:schemeClr val="bg1"/>
              </a:solidFill>
            </a:endParaRPr>
          </a:p>
        </xdr:txBody>
      </xdr:sp>
      <xdr:sp macro="" textlink="" fLocksText="0">
        <xdr:nvSpPr>
          <xdr:cNvPr id="4" name="テキスト ボックス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190552" y="2815911"/>
            <a:ext cx="6124199" cy="1143008"/>
          </a:xfrm>
          <a:prstGeom prst="rect">
            <a:avLst/>
          </a:prstGeom>
          <a:gradFill>
            <a:gsLst>
              <a:gs pos="0">
                <a:srgbClr val="000000"/>
              </a:gs>
              <a:gs pos="39999">
                <a:srgbClr val="0A128C"/>
              </a:gs>
              <a:gs pos="70000">
                <a:srgbClr val="181CC7"/>
              </a:gs>
              <a:gs pos="88000">
                <a:srgbClr val="7005D4"/>
              </a:gs>
              <a:gs pos="100000">
                <a:srgbClr val="8C3D91"/>
              </a:gs>
            </a:gsLst>
            <a:lin ang="5400000" scaled="0"/>
          </a:gradFill>
          <a:ln w="2540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8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See the amount of clock error after a given length of time has elapsed at any frequency drift (ppm). </a:t>
            </a:r>
            <a:endParaRPr lang="ja-JP" altLang="ja-JP" sz="1800">
              <a:solidFill>
                <a:schemeClr val="bg1"/>
              </a:solidFill>
              <a:effectLst/>
              <a:latin typeface="+mn-lt"/>
            </a:endParaRPr>
          </a:p>
          <a:p>
            <a:pPr algn="ctr"/>
            <a:endParaRPr kumimoji="1" lang="en-US" altLang="ja-JP" sz="1400" b="1">
              <a:solidFill>
                <a:schemeClr val="bg1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190552" y="199024"/>
            <a:ext cx="6086102" cy="842217"/>
          </a:xfrm>
          <a:prstGeom prst="rect">
            <a:avLst/>
          </a:prstGeom>
          <a:gradFill flip="none" rotWithShape="1"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  <a:tileRect r="-100000" b="-100000"/>
          </a:gradFill>
          <a:ln w="2540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</a:rPr>
              <a:t>Seiko</a:t>
            </a:r>
            <a:r>
              <a:rPr kumimoji="1" lang="en-US" altLang="ja-JP" sz="2000" b="1" baseline="0">
                <a:solidFill>
                  <a:schemeClr val="bg1"/>
                </a:solidFill>
              </a:rPr>
              <a:t>  Epson Corporation     </a:t>
            </a:r>
          </a:p>
          <a:p>
            <a:pPr algn="ctr"/>
            <a:r>
              <a:rPr kumimoji="1" lang="en-US" altLang="ja-JP" sz="1600" b="1" baseline="0">
                <a:solidFill>
                  <a:schemeClr val="bg1"/>
                </a:solidFill>
              </a:rPr>
              <a:t>Clock stability calculator  for  a Real Time Clock Ver 1.0</a:t>
            </a:r>
          </a:p>
          <a:p>
            <a:pPr algn="ctr"/>
            <a:r>
              <a:rPr kumimoji="1" lang="en-US" altLang="ja-JP" sz="800" b="1">
                <a:solidFill>
                  <a:schemeClr val="bg1"/>
                </a:solidFill>
              </a:rPr>
              <a:t>The function of these calculations was confirmed in Excel 2003.  OUT-20-5891</a:t>
            </a:r>
            <a:endParaRPr kumimoji="1" lang="ja-JP" altLang="en-US" sz="8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18</xdr:row>
      <xdr:rowOff>0</xdr:rowOff>
    </xdr:from>
    <xdr:to>
      <xdr:col>8</xdr:col>
      <xdr:colOff>0</xdr:colOff>
      <xdr:row>25</xdr:row>
      <xdr:rowOff>76200</xdr:rowOff>
    </xdr:to>
    <xdr:graphicFrame macro="">
      <xdr:nvGraphicFramePr>
        <xdr:cNvPr id="2073" name="グラフ 14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</xdr:row>
      <xdr:rowOff>28575</xdr:rowOff>
    </xdr:from>
    <xdr:to>
      <xdr:col>2</xdr:col>
      <xdr:colOff>609600</xdr:colOff>
      <xdr:row>13</xdr:row>
      <xdr:rowOff>0</xdr:rowOff>
    </xdr:to>
    <xdr:graphicFrame macro="">
      <xdr:nvGraphicFramePr>
        <xdr:cNvPr id="2074" name="グラフ 9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</xdr:row>
      <xdr:rowOff>0</xdr:rowOff>
    </xdr:from>
    <xdr:to>
      <xdr:col>9</xdr:col>
      <xdr:colOff>904875</xdr:colOff>
      <xdr:row>9</xdr:row>
      <xdr:rowOff>142875</xdr:rowOff>
    </xdr:to>
    <xdr:graphicFrame macro="">
      <xdr:nvGraphicFramePr>
        <xdr:cNvPr id="3097" name="グラフ 6">
          <a:extLst>
            <a:ext uri="{FF2B5EF4-FFF2-40B4-BE49-F238E27FC236}">
              <a16:creationId xmlns:a16="http://schemas.microsoft.com/office/drawing/2014/main" id="{00000000-0008-0000-0200-00001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10</xdr:row>
      <xdr:rowOff>161925</xdr:rowOff>
    </xdr:from>
    <xdr:to>
      <xdr:col>9</xdr:col>
      <xdr:colOff>923925</xdr:colOff>
      <xdr:row>20</xdr:row>
      <xdr:rowOff>47625</xdr:rowOff>
    </xdr:to>
    <xdr:graphicFrame macro="">
      <xdr:nvGraphicFramePr>
        <xdr:cNvPr id="3098" name="グラフ 1">
          <a:extLst>
            <a:ext uri="{FF2B5EF4-FFF2-40B4-BE49-F238E27FC236}">
              <a16:creationId xmlns:a16="http://schemas.microsoft.com/office/drawing/2014/main" id="{00000000-0008-0000-0200-00001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B52"/>
  <sheetViews>
    <sheetView zoomScaleNormal="100" workbookViewId="0">
      <selection activeCell="D61" sqref="D61"/>
    </sheetView>
  </sheetViews>
  <sheetFormatPr defaultColWidth="9" defaultRowHeight="14.25" x14ac:dyDescent="0.2"/>
  <cols>
    <col min="1" max="16384" width="9" style="76"/>
  </cols>
  <sheetData>
    <row r="3" spans="2:2" x14ac:dyDescent="0.2">
      <c r="B3" s="76">
        <v>2013</v>
      </c>
    </row>
    <row r="4" spans="2:2" x14ac:dyDescent="0.2">
      <c r="B4" s="76" t="s">
        <v>61</v>
      </c>
    </row>
    <row r="5" spans="2:2" x14ac:dyDescent="0.2">
      <c r="B5" s="77" t="s">
        <v>60</v>
      </c>
    </row>
    <row r="6" spans="2:2" x14ac:dyDescent="0.2">
      <c r="B6" s="77">
        <v>0.39520833333333333</v>
      </c>
    </row>
    <row r="50" spans="2:2" x14ac:dyDescent="0.2">
      <c r="B50" s="76">
        <v>2</v>
      </c>
    </row>
    <row r="51" spans="2:2" x14ac:dyDescent="0.2">
      <c r="B51" s="76">
        <v>1</v>
      </c>
    </row>
    <row r="52" spans="2:2" x14ac:dyDescent="0.2">
      <c r="B52" s="76">
        <v>21</v>
      </c>
    </row>
  </sheetData>
  <sheetProtection password="CC41" sheet="1" objects="1" selectLockedCells="1"/>
  <phoneticPr fontId="1"/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6"/>
  <sheetViews>
    <sheetView tabSelected="1" zoomScaleNormal="100" workbookViewId="0">
      <selection activeCell="D4" sqref="D4"/>
    </sheetView>
  </sheetViews>
  <sheetFormatPr defaultColWidth="9" defaultRowHeight="15" x14ac:dyDescent="0.2"/>
  <cols>
    <col min="1" max="1" width="5.125" style="1" customWidth="1"/>
    <col min="2" max="2" width="22.125" style="1" customWidth="1"/>
    <col min="3" max="3" width="10.625" style="1" customWidth="1"/>
    <col min="4" max="4" width="10" style="1" bestFit="1" customWidth="1"/>
    <col min="5" max="5" width="15.125" style="1" bestFit="1" customWidth="1"/>
    <col min="6" max="6" width="20.875" style="1" bestFit="1" customWidth="1"/>
    <col min="7" max="7" width="15.125" style="1" bestFit="1" customWidth="1"/>
    <col min="8" max="8" width="13.375" style="1" bestFit="1" customWidth="1"/>
    <col min="9" max="9" width="14" style="1" bestFit="1" customWidth="1"/>
    <col min="10" max="16384" width="9" style="1"/>
  </cols>
  <sheetData>
    <row r="1" spans="1:9" ht="21.75" customHeight="1" thickBot="1" x14ac:dyDescent="0.3">
      <c r="B1" s="2"/>
      <c r="C1" s="3"/>
      <c r="D1" s="81" t="s">
        <v>45</v>
      </c>
      <c r="E1" s="4"/>
      <c r="F1" s="5"/>
      <c r="G1" s="6"/>
      <c r="H1" s="7" t="s">
        <v>44</v>
      </c>
    </row>
    <row r="2" spans="1:9" s="11" customFormat="1" ht="39.75" customHeight="1" thickTop="1" thickBot="1" x14ac:dyDescent="0.55000000000000004">
      <c r="A2" s="8"/>
      <c r="B2" s="82"/>
      <c r="C2" s="9"/>
      <c r="D2" s="94" t="s">
        <v>48</v>
      </c>
      <c r="E2" s="95"/>
      <c r="F2" s="95"/>
      <c r="G2" s="96"/>
      <c r="H2" s="97"/>
      <c r="I2" s="10"/>
    </row>
    <row r="3" spans="1:9" s="16" customFormat="1" ht="29.25" customHeight="1" thickTop="1" thickBot="1" x14ac:dyDescent="0.3">
      <c r="A3" s="12"/>
      <c r="B3" s="82"/>
      <c r="C3" s="13"/>
      <c r="D3" s="108" t="s">
        <v>51</v>
      </c>
      <c r="E3" s="109"/>
      <c r="F3" s="14"/>
      <c r="G3" s="15"/>
      <c r="H3" s="15"/>
    </row>
    <row r="4" spans="1:9" ht="29.25" customHeight="1" thickTop="1" thickBot="1" x14ac:dyDescent="0.3">
      <c r="A4" s="3"/>
      <c r="B4" s="82"/>
      <c r="C4" s="17"/>
      <c r="D4" s="84">
        <v>25</v>
      </c>
      <c r="E4" s="78" t="s">
        <v>63</v>
      </c>
      <c r="F4" s="18"/>
      <c r="G4" s="93">
        <f>B53</f>
        <v>0</v>
      </c>
      <c r="H4" s="79" t="s">
        <v>54</v>
      </c>
      <c r="I4" s="19"/>
    </row>
    <row r="5" spans="1:9" ht="21.75" thickTop="1" thickBot="1" x14ac:dyDescent="0.3">
      <c r="A5" s="3"/>
      <c r="B5" s="82"/>
      <c r="C5" s="20"/>
      <c r="D5" s="21">
        <v>0</v>
      </c>
      <c r="E5" s="21" t="s">
        <v>10</v>
      </c>
      <c r="F5" s="21" t="s">
        <v>7</v>
      </c>
      <c r="G5" s="21" t="s">
        <v>8</v>
      </c>
      <c r="H5" s="21" t="s">
        <v>16</v>
      </c>
      <c r="I5" s="22"/>
    </row>
    <row r="6" spans="1:9" ht="21.75" thickTop="1" thickBot="1" x14ac:dyDescent="0.3">
      <c r="A6" s="3"/>
      <c r="B6" s="83"/>
      <c r="C6" s="20"/>
      <c r="D6" s="21" t="s">
        <v>57</v>
      </c>
      <c r="E6" s="23">
        <f>ROUNDDOWN(B54/3600,0)</f>
        <v>0</v>
      </c>
      <c r="F6" s="23">
        <f>ROUNDDOWN(B55/(3600),0)</f>
        <v>0</v>
      </c>
      <c r="G6" s="23">
        <f>ROUNDDOWN(B56/(3600),0)</f>
        <v>0</v>
      </c>
      <c r="H6" s="23">
        <f>ROUNDDOWN(B57/(3600),0)</f>
        <v>0</v>
      </c>
      <c r="I6" s="22"/>
    </row>
    <row r="7" spans="1:9" ht="35.25" thickTop="1" thickBot="1" x14ac:dyDescent="0.55000000000000004">
      <c r="B7" s="24"/>
      <c r="C7" s="25"/>
      <c r="D7" s="21" t="s">
        <v>56</v>
      </c>
      <c r="E7" s="23">
        <f>ROUNDDOWN(B54/60,0)</f>
        <v>0</v>
      </c>
      <c r="F7" s="23">
        <f>ROUNDDOWN((B55-(3600*F6))/60,0)</f>
        <v>0</v>
      </c>
      <c r="G7" s="23">
        <f>ROUNDDOWN((B56-(3600*G6))/60,0)</f>
        <v>0</v>
      </c>
      <c r="H7" s="23">
        <f>ROUNDDOWN((B57-(3600*H6))/60,0)</f>
        <v>0</v>
      </c>
      <c r="I7" s="22"/>
    </row>
    <row r="8" spans="1:9" ht="34.5" thickBot="1" x14ac:dyDescent="0.55000000000000004">
      <c r="B8" s="26"/>
      <c r="C8" s="3"/>
      <c r="D8" s="21" t="s">
        <v>55</v>
      </c>
      <c r="E8" s="87">
        <f>ROUNDDOWN(B54-(60*E7),1)</f>
        <v>0</v>
      </c>
      <c r="F8" s="87">
        <f>ROUNDDOWN((B55-(3600*F6)-(60*F7)),1)</f>
        <v>0</v>
      </c>
      <c r="G8" s="27">
        <f>ROUNDDOWN((B56-(3600*G6)-(60*G7)),1)</f>
        <v>0</v>
      </c>
      <c r="H8" s="27">
        <f>ROUNDDOWN((B57-(3600*H6)-(60*H7)),1)</f>
        <v>0</v>
      </c>
      <c r="I8" s="22"/>
    </row>
    <row r="9" spans="1:9" ht="36" customHeight="1" x14ac:dyDescent="0.5">
      <c r="B9" s="26"/>
      <c r="C9" s="28"/>
      <c r="D9" s="116" t="s">
        <v>67</v>
      </c>
      <c r="E9" s="117"/>
      <c r="F9" s="117"/>
      <c r="G9" s="117"/>
      <c r="H9" s="118"/>
      <c r="I9" s="30"/>
    </row>
    <row r="10" spans="1:9" ht="7.5" customHeight="1" thickBot="1" x14ac:dyDescent="0.55000000000000004">
      <c r="B10" s="26"/>
      <c r="D10" s="29"/>
      <c r="E10" s="29"/>
      <c r="F10" s="31"/>
      <c r="G10" s="32"/>
    </row>
    <row r="11" spans="1:9" ht="18.75" customHeight="1" thickBot="1" x14ac:dyDescent="0.3">
      <c r="D11" s="81" t="s">
        <v>46</v>
      </c>
      <c r="E11" s="4"/>
      <c r="F11" s="5"/>
      <c r="G11" s="33"/>
      <c r="H11" s="34"/>
      <c r="I11" s="34"/>
    </row>
    <row r="12" spans="1:9" ht="36.75" customHeight="1" thickTop="1" thickBot="1" x14ac:dyDescent="0.25">
      <c r="D12" s="98" t="s">
        <v>62</v>
      </c>
      <c r="E12" s="99"/>
      <c r="F12" s="99"/>
      <c r="G12" s="99"/>
      <c r="H12" s="100"/>
      <c r="I12" s="34"/>
    </row>
    <row r="13" spans="1:9" ht="31.5" customHeight="1" thickBot="1" x14ac:dyDescent="0.3">
      <c r="C13" s="3"/>
      <c r="D13" s="101" t="s">
        <v>52</v>
      </c>
      <c r="E13" s="102"/>
      <c r="F13" s="14"/>
      <c r="G13" s="15"/>
      <c r="H13" s="15"/>
      <c r="I13" s="19"/>
    </row>
    <row r="14" spans="1:9" ht="26.25" thickBot="1" x14ac:dyDescent="0.3">
      <c r="C14" s="3"/>
      <c r="D14" s="122">
        <v>3.33</v>
      </c>
      <c r="E14" s="80" t="s">
        <v>64</v>
      </c>
      <c r="F14" s="18"/>
      <c r="G14" s="35"/>
      <c r="H14" s="36"/>
    </row>
    <row r="15" spans="1:9" ht="18.75" thickBot="1" x14ac:dyDescent="0.3">
      <c r="C15" s="3"/>
      <c r="D15" s="21"/>
      <c r="E15" s="21" t="s">
        <v>10</v>
      </c>
      <c r="F15" s="21" t="s">
        <v>7</v>
      </c>
      <c r="G15" s="21" t="s">
        <v>8</v>
      </c>
      <c r="H15" s="21" t="s">
        <v>9</v>
      </c>
      <c r="I15" s="22"/>
    </row>
    <row r="16" spans="1:9" ht="18.75" thickBot="1" x14ac:dyDescent="0.3">
      <c r="C16" s="3"/>
      <c r="D16" s="21" t="s">
        <v>58</v>
      </c>
      <c r="E16" s="37">
        <f>ROUNDDOWN(B61/3600,0)</f>
        <v>0</v>
      </c>
      <c r="F16" s="37">
        <f>ROUNDDOWN(B62/(3600),0)</f>
        <v>0</v>
      </c>
      <c r="G16" s="37">
        <f>ROUNDDOWN(B63/(3600),0)</f>
        <v>0</v>
      </c>
      <c r="H16" s="37">
        <f>ROUNDDOWN(B64/(3600),0)</f>
        <v>0</v>
      </c>
      <c r="I16" s="22"/>
    </row>
    <row r="17" spans="1:9" ht="19.5" thickBot="1" x14ac:dyDescent="0.3">
      <c r="B17" s="1" t="s">
        <v>66</v>
      </c>
      <c r="C17" s="3"/>
      <c r="D17" s="21" t="s">
        <v>56</v>
      </c>
      <c r="E17" s="37">
        <f>ROUNDDOWN(B61/60,0)</f>
        <v>0</v>
      </c>
      <c r="F17" s="37">
        <f>ROUNDDOWN((B62-(3600*F16))/60,0)</f>
        <v>0</v>
      </c>
      <c r="G17" s="37">
        <f>ROUNDDOWN((B63-(3600*G16))/60,0)</f>
        <v>0</v>
      </c>
      <c r="H17" s="37">
        <f>ROUNDDOWN((B64-(3600*H16))/60,0)</f>
        <v>1</v>
      </c>
      <c r="I17" s="22"/>
    </row>
    <row r="18" spans="1:9" ht="18.75" thickBot="1" x14ac:dyDescent="0.3">
      <c r="C18" s="3"/>
      <c r="D18" s="21" t="s">
        <v>59</v>
      </c>
      <c r="E18" s="38">
        <f>ROUNDDOWN(B61-(60*E17),1)</f>
        <v>0</v>
      </c>
      <c r="F18" s="38">
        <f>ROUNDDOWN((B62-(3600*F16)-(60*F17)),1)</f>
        <v>0.2</v>
      </c>
      <c r="G18" s="38">
        <f>ROUNDDOWN((B63-(3600*G16)-(60*G17)),1)</f>
        <v>8.6</v>
      </c>
      <c r="H18" s="38">
        <f>ROUNDDOWN((B64-(3600*H16)-(60*H17)),1)</f>
        <v>45</v>
      </c>
      <c r="I18" s="22"/>
    </row>
    <row r="19" spans="1:9" ht="23.25" x14ac:dyDescent="0.35">
      <c r="A19" s="39"/>
      <c r="B19" s="39"/>
      <c r="C19" s="40"/>
      <c r="D19" s="41"/>
      <c r="E19" s="42"/>
      <c r="F19" s="43"/>
      <c r="G19" s="44"/>
      <c r="H19" s="44"/>
      <c r="I19" s="39"/>
    </row>
    <row r="20" spans="1:9" x14ac:dyDescent="0.2">
      <c r="A20" s="39"/>
      <c r="B20" s="39"/>
      <c r="C20" s="39"/>
      <c r="D20" s="45"/>
      <c r="E20" s="45"/>
      <c r="F20" s="39"/>
      <c r="G20" s="39"/>
      <c r="H20" s="39"/>
      <c r="I20" s="39"/>
    </row>
    <row r="21" spans="1:9" x14ac:dyDescent="0.2">
      <c r="A21" s="39"/>
      <c r="B21" s="39"/>
      <c r="C21" s="39"/>
      <c r="D21" s="39"/>
      <c r="E21" s="39"/>
      <c r="F21" s="39"/>
      <c r="G21" s="39"/>
      <c r="H21" s="39"/>
      <c r="I21" s="39"/>
    </row>
    <row r="22" spans="1:9" ht="15.75" thickBot="1" x14ac:dyDescent="0.25">
      <c r="A22" s="39"/>
      <c r="B22" s="46"/>
      <c r="C22" s="39"/>
      <c r="D22" s="39"/>
      <c r="E22" s="39"/>
      <c r="F22" s="39"/>
      <c r="G22" s="39"/>
      <c r="H22" s="39"/>
      <c r="I22" s="39"/>
    </row>
    <row r="23" spans="1:9" ht="15.75" thickTop="1" x14ac:dyDescent="0.2">
      <c r="A23" s="40"/>
      <c r="B23" s="110" t="s">
        <v>41</v>
      </c>
      <c r="C23" s="47"/>
      <c r="D23" s="39"/>
      <c r="E23" s="39"/>
      <c r="F23" s="39"/>
      <c r="G23" s="39"/>
      <c r="H23" s="39"/>
      <c r="I23" s="39"/>
    </row>
    <row r="24" spans="1:9" x14ac:dyDescent="0.2">
      <c r="A24" s="40"/>
      <c r="B24" s="111"/>
      <c r="C24" s="47"/>
      <c r="D24" s="39"/>
      <c r="E24" s="39"/>
      <c r="F24" s="39"/>
      <c r="G24" s="39"/>
      <c r="H24" s="39"/>
      <c r="I24" s="39"/>
    </row>
    <row r="25" spans="1:9" x14ac:dyDescent="0.2">
      <c r="A25" s="40"/>
      <c r="B25" s="111"/>
      <c r="C25" s="47"/>
      <c r="D25" s="39"/>
      <c r="E25" s="39"/>
      <c r="F25" s="39"/>
      <c r="G25" s="39"/>
      <c r="H25" s="39"/>
      <c r="I25" s="39"/>
    </row>
    <row r="26" spans="1:9" ht="15.75" thickBot="1" x14ac:dyDescent="0.25">
      <c r="A26" s="40"/>
      <c r="B26" s="111"/>
      <c r="C26" s="47"/>
      <c r="D26" s="39"/>
      <c r="E26" s="39"/>
      <c r="F26" s="39"/>
      <c r="G26" s="39"/>
      <c r="H26" s="39"/>
      <c r="I26" s="39"/>
    </row>
    <row r="27" spans="1:9" ht="16.5" thickBot="1" x14ac:dyDescent="0.3">
      <c r="A27" s="40"/>
      <c r="B27" s="111"/>
      <c r="C27" s="48"/>
      <c r="D27" s="81" t="s">
        <v>47</v>
      </c>
      <c r="E27" s="4"/>
      <c r="F27" s="5"/>
      <c r="G27" s="49"/>
      <c r="H27" s="49"/>
      <c r="I27" s="49"/>
    </row>
    <row r="28" spans="1:9" ht="30.75" customHeight="1" thickTop="1" thickBot="1" x14ac:dyDescent="0.3">
      <c r="A28" s="40"/>
      <c r="B28" s="112"/>
      <c r="C28" s="50"/>
      <c r="D28" s="98" t="s">
        <v>65</v>
      </c>
      <c r="E28" s="99"/>
      <c r="F28" s="99"/>
      <c r="G28" s="99"/>
      <c r="H28" s="100"/>
      <c r="I28" s="39"/>
    </row>
    <row r="29" spans="1:9" ht="19.5" thickTop="1" thickBot="1" x14ac:dyDescent="0.3">
      <c r="A29" s="39"/>
      <c r="B29" s="45"/>
      <c r="C29" s="51"/>
      <c r="D29" s="103" t="s">
        <v>49</v>
      </c>
      <c r="E29" s="104"/>
      <c r="F29" s="103" t="s">
        <v>50</v>
      </c>
      <c r="G29" s="104"/>
      <c r="H29" s="52"/>
      <c r="I29" s="47"/>
    </row>
    <row r="30" spans="1:9" ht="24" thickBot="1" x14ac:dyDescent="0.4">
      <c r="A30" s="39"/>
      <c r="B30" s="39"/>
      <c r="C30" s="51"/>
      <c r="D30" s="85">
        <v>4</v>
      </c>
      <c r="E30" s="52" t="s">
        <v>31</v>
      </c>
      <c r="F30" s="85">
        <v>0</v>
      </c>
      <c r="G30" s="52" t="s">
        <v>28</v>
      </c>
      <c r="H30" s="53"/>
      <c r="I30" s="47"/>
    </row>
    <row r="31" spans="1:9" ht="24" thickBot="1" x14ac:dyDescent="0.4">
      <c r="A31" s="39"/>
      <c r="B31" s="39"/>
      <c r="C31" s="51"/>
      <c r="D31" s="85">
        <v>3</v>
      </c>
      <c r="E31" s="52" t="s">
        <v>32</v>
      </c>
      <c r="F31" s="85">
        <v>0</v>
      </c>
      <c r="G31" s="52" t="s">
        <v>29</v>
      </c>
      <c r="H31" s="54"/>
      <c r="I31" s="47"/>
    </row>
    <row r="32" spans="1:9" ht="24" thickBot="1" x14ac:dyDescent="0.4">
      <c r="A32" s="39"/>
      <c r="B32" s="39"/>
      <c r="C32" s="51"/>
      <c r="D32" s="85">
        <v>2</v>
      </c>
      <c r="E32" s="52" t="s">
        <v>33</v>
      </c>
      <c r="F32" s="86">
        <v>-1</v>
      </c>
      <c r="G32" s="52" t="s">
        <v>30</v>
      </c>
      <c r="H32" s="55"/>
      <c r="I32" s="47"/>
    </row>
    <row r="33" spans="1:9" ht="24" thickBot="1" x14ac:dyDescent="0.4">
      <c r="A33" s="39"/>
      <c r="B33" s="39"/>
      <c r="C33" s="40"/>
      <c r="D33" s="85">
        <v>1</v>
      </c>
      <c r="E33" s="52" t="s">
        <v>34</v>
      </c>
      <c r="F33" s="86">
        <v>-2</v>
      </c>
      <c r="G33" s="52" t="s">
        <v>35</v>
      </c>
      <c r="H33" s="56"/>
      <c r="I33" s="47"/>
    </row>
    <row r="34" spans="1:9" ht="18.75" thickBot="1" x14ac:dyDescent="0.3">
      <c r="A34" s="39"/>
      <c r="B34" s="39"/>
      <c r="C34" s="40"/>
      <c r="D34" s="54"/>
      <c r="E34" s="54"/>
      <c r="F34" s="57" t="s">
        <v>38</v>
      </c>
      <c r="G34" s="57"/>
      <c r="H34" s="58" t="s">
        <v>53</v>
      </c>
      <c r="I34" s="47"/>
    </row>
    <row r="35" spans="1:9" ht="15.75" thickTop="1" x14ac:dyDescent="0.2">
      <c r="A35" s="39"/>
      <c r="B35" s="39"/>
      <c r="C35" s="39"/>
      <c r="D35" s="45"/>
      <c r="E35" s="59"/>
      <c r="F35" s="119">
        <f>E59/E53*1000000</f>
        <v>-173.90279955458445</v>
      </c>
      <c r="G35" s="119"/>
      <c r="H35" s="113" t="s">
        <v>54</v>
      </c>
      <c r="I35" s="47"/>
    </row>
    <row r="36" spans="1:9" ht="15.75" x14ac:dyDescent="0.25">
      <c r="A36" s="39"/>
      <c r="B36" s="39"/>
      <c r="C36" s="39"/>
      <c r="D36" s="60"/>
      <c r="E36" s="61"/>
      <c r="F36" s="120"/>
      <c r="G36" s="120"/>
      <c r="H36" s="114"/>
      <c r="I36" s="47"/>
    </row>
    <row r="37" spans="1:9" ht="16.5" thickBot="1" x14ac:dyDescent="0.3">
      <c r="A37" s="39"/>
      <c r="B37" s="39"/>
      <c r="C37" s="62"/>
      <c r="D37" s="63"/>
      <c r="E37" s="64"/>
      <c r="F37" s="121"/>
      <c r="G37" s="121"/>
      <c r="H37" s="115"/>
      <c r="I37" s="47"/>
    </row>
    <row r="38" spans="1:9" ht="16.5" thickTop="1" x14ac:dyDescent="0.25">
      <c r="A38" s="39"/>
      <c r="B38" s="39"/>
      <c r="C38" s="39"/>
      <c r="D38" s="63"/>
      <c r="E38" s="65"/>
      <c r="F38" s="66"/>
      <c r="G38" s="66"/>
      <c r="H38" s="45"/>
      <c r="I38" s="39"/>
    </row>
    <row r="39" spans="1:9" ht="15.75" x14ac:dyDescent="0.25">
      <c r="A39" s="39"/>
      <c r="B39" s="39"/>
      <c r="C39" s="39"/>
      <c r="D39" s="63"/>
      <c r="E39" s="65"/>
      <c r="F39" s="63"/>
      <c r="G39" s="63"/>
      <c r="H39" s="39"/>
      <c r="I39" s="39"/>
    </row>
    <row r="40" spans="1:9" ht="15.75" x14ac:dyDescent="0.25">
      <c r="A40" s="39"/>
      <c r="B40" s="39"/>
      <c r="C40" s="39"/>
      <c r="D40" s="63"/>
      <c r="E40" s="65"/>
      <c r="F40" s="63"/>
      <c r="G40" s="63"/>
      <c r="H40" s="39"/>
      <c r="I40" s="39"/>
    </row>
    <row r="41" spans="1:9" ht="15.75" x14ac:dyDescent="0.25">
      <c r="A41" s="39"/>
      <c r="B41" s="39"/>
      <c r="C41" s="39"/>
      <c r="D41" s="63"/>
      <c r="E41" s="65"/>
      <c r="F41" s="63"/>
      <c r="G41" s="63"/>
      <c r="H41" s="67"/>
      <c r="I41" s="67"/>
    </row>
    <row r="42" spans="1:9" x14ac:dyDescent="0.2">
      <c r="A42" s="39"/>
      <c r="B42" s="39"/>
      <c r="C42" s="39"/>
      <c r="D42" s="63"/>
      <c r="E42" s="68"/>
      <c r="F42" s="63"/>
      <c r="G42" s="63"/>
      <c r="H42" s="67"/>
      <c r="I42" s="67"/>
    </row>
    <row r="43" spans="1:9" x14ac:dyDescent="0.2">
      <c r="A43" s="39"/>
      <c r="B43" s="39"/>
      <c r="C43" s="39"/>
      <c r="D43" s="39"/>
      <c r="E43" s="39"/>
      <c r="F43" s="39"/>
      <c r="G43" s="69"/>
      <c r="H43" s="39"/>
      <c r="I43" s="39"/>
    </row>
    <row r="44" spans="1:9" x14ac:dyDescent="0.2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2">
      <c r="A45" s="39"/>
      <c r="B45" s="39"/>
      <c r="C45" s="39"/>
      <c r="D45" s="39"/>
      <c r="E45" s="39"/>
      <c r="F45" s="39"/>
      <c r="G45" s="39"/>
      <c r="H45" s="39"/>
      <c r="I45" s="39"/>
    </row>
    <row r="46" spans="1:9" ht="15.75" hidden="1" thickBot="1" x14ac:dyDescent="0.25">
      <c r="B46" s="2"/>
      <c r="C46" s="2"/>
      <c r="D46" s="2"/>
      <c r="E46" s="2"/>
      <c r="F46" s="2"/>
    </row>
    <row r="47" spans="1:9" ht="16.5" hidden="1" thickBot="1" x14ac:dyDescent="0.3">
      <c r="A47" s="3"/>
      <c r="B47" s="105" t="s">
        <v>24</v>
      </c>
      <c r="C47" s="106"/>
      <c r="D47" s="106"/>
      <c r="E47" s="106"/>
      <c r="F47" s="107"/>
      <c r="G47" s="22"/>
    </row>
    <row r="48" spans="1:9" hidden="1" x14ac:dyDescent="0.2">
      <c r="A48" s="3"/>
      <c r="B48" s="70" t="s">
        <v>40</v>
      </c>
      <c r="C48" s="71"/>
      <c r="D48" s="71"/>
      <c r="E48" s="71"/>
      <c r="F48" s="71" t="s">
        <v>36</v>
      </c>
      <c r="G48" s="22"/>
    </row>
    <row r="49" spans="1:7" hidden="1" x14ac:dyDescent="0.2">
      <c r="A49" s="3"/>
      <c r="B49" s="72">
        <v>4</v>
      </c>
      <c r="C49" s="72"/>
      <c r="D49" s="72"/>
      <c r="E49" s="72">
        <f>D30*24*3600</f>
        <v>345600</v>
      </c>
      <c r="F49" s="72" t="s">
        <v>4</v>
      </c>
      <c r="G49" s="22"/>
    </row>
    <row r="50" spans="1:7" hidden="1" x14ac:dyDescent="0.2">
      <c r="A50" s="3"/>
      <c r="B50" s="72">
        <v>3</v>
      </c>
      <c r="C50" s="72"/>
      <c r="D50" s="72"/>
      <c r="E50" s="72">
        <f>D31*3600</f>
        <v>10800</v>
      </c>
      <c r="F50" s="72" t="s">
        <v>21</v>
      </c>
      <c r="G50" s="22"/>
    </row>
    <row r="51" spans="1:7" hidden="1" x14ac:dyDescent="0.2">
      <c r="A51" s="3"/>
      <c r="B51" s="72">
        <v>1</v>
      </c>
      <c r="C51" s="72"/>
      <c r="D51" s="72"/>
      <c r="E51" s="72">
        <f>D32*60</f>
        <v>120</v>
      </c>
      <c r="F51" s="72" t="s">
        <v>22</v>
      </c>
      <c r="G51" s="22"/>
    </row>
    <row r="52" spans="1:7" hidden="1" x14ac:dyDescent="0.2">
      <c r="A52" s="3"/>
      <c r="B52" s="72">
        <v>22</v>
      </c>
      <c r="C52" s="72"/>
      <c r="D52" s="72"/>
      <c r="E52" s="72">
        <f>D33</f>
        <v>1</v>
      </c>
      <c r="F52" s="72" t="s">
        <v>1</v>
      </c>
      <c r="G52" s="22"/>
    </row>
    <row r="53" spans="1:7" hidden="1" x14ac:dyDescent="0.2">
      <c r="A53" s="3"/>
      <c r="B53" s="72">
        <f>-0.035*(25-D4)^2</f>
        <v>0</v>
      </c>
      <c r="C53" s="72" t="s">
        <v>2</v>
      </c>
      <c r="D53" s="73"/>
      <c r="E53" s="72">
        <f>SUM(E49:E52)</f>
        <v>356521</v>
      </c>
      <c r="F53" s="72" t="s">
        <v>23</v>
      </c>
      <c r="G53" s="22"/>
    </row>
    <row r="54" spans="1:7" hidden="1" x14ac:dyDescent="0.2">
      <c r="A54" s="3"/>
      <c r="B54" s="72">
        <f>3600*B53/1000000</f>
        <v>0</v>
      </c>
      <c r="C54" s="72" t="s">
        <v>3</v>
      </c>
      <c r="D54" s="73"/>
      <c r="E54" s="72"/>
      <c r="F54" s="72" t="s">
        <v>37</v>
      </c>
      <c r="G54" s="22"/>
    </row>
    <row r="55" spans="1:7" hidden="1" x14ac:dyDescent="0.2">
      <c r="A55" s="3"/>
      <c r="B55" s="72">
        <f>3600*24*B53/1000000</f>
        <v>0</v>
      </c>
      <c r="C55" s="72" t="s">
        <v>4</v>
      </c>
      <c r="D55" s="73"/>
      <c r="E55" s="72">
        <f>F30*24*3600</f>
        <v>0</v>
      </c>
      <c r="F55" s="72" t="s">
        <v>4</v>
      </c>
      <c r="G55" s="22"/>
    </row>
    <row r="56" spans="1:7" hidden="1" x14ac:dyDescent="0.2">
      <c r="A56" s="3"/>
      <c r="B56" s="72">
        <f>3600*B53*24*30/1000000</f>
        <v>0</v>
      </c>
      <c r="C56" s="72" t="s">
        <v>5</v>
      </c>
      <c r="D56" s="73"/>
      <c r="E56" s="72">
        <f>F31*3600</f>
        <v>0</v>
      </c>
      <c r="F56" s="72" t="s">
        <v>21</v>
      </c>
      <c r="G56" s="22"/>
    </row>
    <row r="57" spans="1:7" hidden="1" x14ac:dyDescent="0.2">
      <c r="A57" s="3"/>
      <c r="B57" s="72">
        <f>3600*24*365*B53/1000000</f>
        <v>0</v>
      </c>
      <c r="C57" s="72" t="s">
        <v>6</v>
      </c>
      <c r="D57" s="73"/>
      <c r="E57" s="72">
        <f>F32*60</f>
        <v>-60</v>
      </c>
      <c r="F57" s="72" t="s">
        <v>22</v>
      </c>
      <c r="G57" s="22"/>
    </row>
    <row r="58" spans="1:7" hidden="1" x14ac:dyDescent="0.2">
      <c r="A58" s="3"/>
      <c r="B58" s="72">
        <f>D4</f>
        <v>25</v>
      </c>
      <c r="C58" s="72" t="s">
        <v>11</v>
      </c>
      <c r="D58" s="73"/>
      <c r="E58" s="74">
        <f>F33</f>
        <v>-2</v>
      </c>
      <c r="F58" s="72" t="s">
        <v>1</v>
      </c>
      <c r="G58" s="22"/>
    </row>
    <row r="59" spans="1:7" hidden="1" x14ac:dyDescent="0.2">
      <c r="A59" s="3"/>
      <c r="B59" s="72"/>
      <c r="C59" s="72"/>
      <c r="D59" s="73"/>
      <c r="E59" s="72">
        <f>SUM(E55:E58)</f>
        <v>-62</v>
      </c>
      <c r="F59" s="72" t="s">
        <v>23</v>
      </c>
      <c r="G59" s="22"/>
    </row>
    <row r="60" spans="1:7" hidden="1" x14ac:dyDescent="0.2">
      <c r="A60" s="3"/>
      <c r="B60" s="72">
        <f>D14</f>
        <v>3.33</v>
      </c>
      <c r="C60" s="72" t="s">
        <v>13</v>
      </c>
      <c r="D60" s="73"/>
      <c r="E60" s="72"/>
      <c r="F60" s="72"/>
      <c r="G60" s="22"/>
    </row>
    <row r="61" spans="1:7" hidden="1" x14ac:dyDescent="0.2">
      <c r="A61" s="3"/>
      <c r="B61" s="72">
        <f>(3600*B60/1000000)</f>
        <v>1.1988E-2</v>
      </c>
      <c r="C61" s="72" t="s">
        <v>14</v>
      </c>
      <c r="D61" s="73"/>
      <c r="E61" s="72"/>
      <c r="F61" s="72"/>
      <c r="G61" s="22"/>
    </row>
    <row r="62" spans="1:7" hidden="1" x14ac:dyDescent="0.2">
      <c r="A62" s="3"/>
      <c r="B62" s="72">
        <f>(24*3600*B60/1000000)</f>
        <v>0.28771200000000002</v>
      </c>
      <c r="C62" s="72" t="s">
        <v>15</v>
      </c>
      <c r="D62" s="73"/>
      <c r="E62" s="72"/>
      <c r="F62" s="72"/>
      <c r="G62" s="22"/>
    </row>
    <row r="63" spans="1:7" hidden="1" x14ac:dyDescent="0.2">
      <c r="A63" s="3"/>
      <c r="B63" s="72">
        <f>(30*24*3600*B60/1000000)</f>
        <v>8.6313600000000008</v>
      </c>
      <c r="C63" s="72" t="s">
        <v>17</v>
      </c>
      <c r="D63" s="72"/>
      <c r="E63" s="72"/>
      <c r="F63" s="72"/>
      <c r="G63" s="22"/>
    </row>
    <row r="64" spans="1:7" hidden="1" x14ac:dyDescent="0.2">
      <c r="A64" s="3"/>
      <c r="B64" s="72">
        <f>(365*24*3600*B60/1000000)</f>
        <v>105.01488000000001</v>
      </c>
      <c r="C64" s="72" t="s">
        <v>6</v>
      </c>
      <c r="D64" s="72"/>
      <c r="E64" s="72"/>
      <c r="F64" s="75" t="s">
        <v>39</v>
      </c>
      <c r="G64" s="22"/>
    </row>
    <row r="65" spans="1:7" hidden="1" x14ac:dyDescent="0.2">
      <c r="A65" s="3"/>
      <c r="B65" s="72"/>
      <c r="C65" s="72"/>
      <c r="D65" s="72"/>
      <c r="E65" s="72"/>
      <c r="F65" s="72"/>
      <c r="G65" s="22"/>
    </row>
    <row r="66" spans="1:7" hidden="1" x14ac:dyDescent="0.2">
      <c r="B66" s="29"/>
      <c r="C66" s="29"/>
      <c r="D66" s="29"/>
      <c r="E66" s="29"/>
      <c r="F66" s="29"/>
    </row>
  </sheetData>
  <sheetProtection algorithmName="SHA-512" hashValue="ioy7hvTmdiWkFWpthCsPoyliTStiI+VXz43vw9mU9byN3X6s7T/igpMCuUCIMl3ZkrTptj7+N08Ai0pMuA2xkQ==" saltValue="T/xGFzjtmLRz8bTFrfSlzA==" spinCount="100000" sheet="1" objects="1" scenarios="1" selectLockedCells="1"/>
  <mergeCells count="12">
    <mergeCell ref="B47:F47"/>
    <mergeCell ref="D3:E3"/>
    <mergeCell ref="F29:G29"/>
    <mergeCell ref="B23:B28"/>
    <mergeCell ref="H35:H37"/>
    <mergeCell ref="D9:H9"/>
    <mergeCell ref="F35:G37"/>
    <mergeCell ref="D2:H2"/>
    <mergeCell ref="D12:H12"/>
    <mergeCell ref="D13:E13"/>
    <mergeCell ref="D28:H28"/>
    <mergeCell ref="D29:E29"/>
  </mergeCells>
  <phoneticPr fontId="1"/>
  <dataValidations count="4">
    <dataValidation type="whole" allowBlank="1" showErrorMessage="1" errorTitle="ERROR!" error="Please input  -50 to +150." promptTitle="Note" prompt="Please input -50 to 150." sqref="D4">
      <formula1>-50</formula1>
      <formula2>150</formula2>
    </dataValidation>
    <dataValidation type="decimal" allowBlank="1" showErrorMessage="1" errorTitle="Error!" error="Please input -1000 to +1000" promptTitle="Note" prompt="Please input -1000 to 1000." sqref="D14">
      <formula1>-1000</formula1>
      <formula2>1000</formula2>
    </dataValidation>
    <dataValidation type="whole" operator="greaterThanOrEqual" allowBlank="1" showErrorMessage="1" errorTitle="ERROR!" error="Please input integer." promptTitle="Note" prompt="Please input integer." sqref="D30:D33">
      <formula1>0</formula1>
    </dataValidation>
    <dataValidation operator="greaterThanOrEqual" allowBlank="1" errorTitle="ERROR" error="Please input integer." promptTitle="Note" prompt="Please input integer." sqref="F30:F33"/>
  </dataValidations>
  <hyperlinks>
    <hyperlink ref="B23:B28" location="MENU!A1" display="RETURN to MENU."/>
  </hyperlinks>
  <printOptions gridLines="1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11"/>
  <sheetViews>
    <sheetView zoomScaleNormal="100" workbookViewId="0">
      <selection activeCell="G31" sqref="G31"/>
    </sheetView>
  </sheetViews>
  <sheetFormatPr defaultColWidth="9" defaultRowHeight="13.5" x14ac:dyDescent="0.15"/>
  <cols>
    <col min="1" max="4" width="3" style="88" customWidth="1"/>
    <col min="5" max="5" width="11.625" style="88" bestFit="1" customWidth="1"/>
    <col min="6" max="6" width="9.5" style="88" bestFit="1" customWidth="1"/>
    <col min="7" max="7" width="12.75" style="88" bestFit="1" customWidth="1"/>
    <col min="8" max="8" width="6.875" style="88" customWidth="1"/>
    <col min="9" max="9" width="5.5" style="88" bestFit="1" customWidth="1"/>
    <col min="10" max="10" width="13.875" style="89" bestFit="1" customWidth="1"/>
    <col min="11" max="11" width="13.875" style="88" bestFit="1" customWidth="1"/>
    <col min="12" max="13" width="11.625" style="88" bestFit="1" customWidth="1"/>
    <col min="14" max="16384" width="9" style="88"/>
  </cols>
  <sheetData>
    <row r="1" spans="1:13" x14ac:dyDescent="0.15">
      <c r="A1" s="88" t="s">
        <v>0</v>
      </c>
      <c r="C1" s="88">
        <v>2013</v>
      </c>
      <c r="L1" s="88" t="s">
        <v>20</v>
      </c>
    </row>
    <row r="2" spans="1:13" ht="9" customHeight="1" x14ac:dyDescent="0.15">
      <c r="B2" s="88">
        <v>-3.5000000000000003E-2</v>
      </c>
      <c r="K2" s="88" t="s">
        <v>19</v>
      </c>
      <c r="L2" s="88">
        <f>CLOCK_ERROR!D14</f>
        <v>3.33</v>
      </c>
    </row>
    <row r="3" spans="1:13" x14ac:dyDescent="0.15">
      <c r="B3" s="88">
        <v>2013</v>
      </c>
      <c r="K3" s="89">
        <v>1</v>
      </c>
      <c r="L3" s="89">
        <f>3600*24*K3</f>
        <v>86400</v>
      </c>
      <c r="M3" s="89">
        <f>(L3*$L$2/1000000)</f>
        <v>0.28771200000000002</v>
      </c>
    </row>
    <row r="4" spans="1:13" x14ac:dyDescent="0.15">
      <c r="B4" s="88" t="s">
        <v>43</v>
      </c>
      <c r="C4" s="88" t="e">
        <f>(C12*(E70-#REF!)^2)</f>
        <v>#REF!</v>
      </c>
      <c r="K4" s="89">
        <v>2</v>
      </c>
      <c r="L4" s="89">
        <f t="shared" ref="L4:L67" si="0">3600*24*K4</f>
        <v>172800</v>
      </c>
      <c r="M4" s="89">
        <f t="shared" ref="M4:M67" si="1">(L4*$L$2/1000000)</f>
        <v>0.57542400000000005</v>
      </c>
    </row>
    <row r="5" spans="1:13" x14ac:dyDescent="0.15">
      <c r="B5" s="88" t="s">
        <v>42</v>
      </c>
      <c r="E5" s="88" t="s">
        <v>18</v>
      </c>
      <c r="F5" s="88" t="s">
        <v>12</v>
      </c>
      <c r="G5" s="90" t="s">
        <v>25</v>
      </c>
      <c r="K5" s="89">
        <v>3</v>
      </c>
      <c r="L5" s="89">
        <f t="shared" si="0"/>
        <v>259200</v>
      </c>
      <c r="M5" s="89">
        <f t="shared" si="1"/>
        <v>0.86313600000000001</v>
      </c>
    </row>
    <row r="6" spans="1:13" x14ac:dyDescent="0.15">
      <c r="B6" s="91">
        <v>0.40819444444444447</v>
      </c>
      <c r="E6" s="88">
        <v>205</v>
      </c>
      <c r="F6" s="88">
        <f t="shared" ref="F6:F45" si="2">-0.035*(25-E6)^2</f>
        <v>-1134</v>
      </c>
      <c r="G6" s="92">
        <f>CLOCK_ERROR!G4</f>
        <v>0</v>
      </c>
      <c r="K6" s="89">
        <v>4</v>
      </c>
      <c r="L6" s="89">
        <f t="shared" si="0"/>
        <v>345600</v>
      </c>
      <c r="M6" s="89">
        <f t="shared" si="1"/>
        <v>1.1508480000000001</v>
      </c>
    </row>
    <row r="7" spans="1:13" x14ac:dyDescent="0.15">
      <c r="E7" s="88">
        <v>204</v>
      </c>
      <c r="F7" s="88">
        <f t="shared" si="2"/>
        <v>-1121.4350000000002</v>
      </c>
      <c r="G7" s="92">
        <f>G6</f>
        <v>0</v>
      </c>
      <c r="K7" s="89">
        <v>5</v>
      </c>
      <c r="L7" s="89">
        <f t="shared" si="0"/>
        <v>432000</v>
      </c>
      <c r="M7" s="89">
        <f t="shared" si="1"/>
        <v>1.4385600000000001</v>
      </c>
    </row>
    <row r="8" spans="1:13" x14ac:dyDescent="0.15">
      <c r="E8" s="88">
        <v>203</v>
      </c>
      <c r="F8" s="88">
        <f t="shared" si="2"/>
        <v>-1108.94</v>
      </c>
      <c r="G8" s="92">
        <f t="shared" ref="G8:G61" si="3">G7</f>
        <v>0</v>
      </c>
      <c r="K8" s="89">
        <v>6</v>
      </c>
      <c r="L8" s="89">
        <f t="shared" si="0"/>
        <v>518400</v>
      </c>
      <c r="M8" s="89">
        <f t="shared" si="1"/>
        <v>1.726272</v>
      </c>
    </row>
    <row r="9" spans="1:13" x14ac:dyDescent="0.15">
      <c r="E9" s="88">
        <v>202</v>
      </c>
      <c r="F9" s="88">
        <f t="shared" si="2"/>
        <v>-1096.5150000000001</v>
      </c>
      <c r="G9" s="92">
        <f t="shared" si="3"/>
        <v>0</v>
      </c>
      <c r="K9" s="89">
        <v>7</v>
      </c>
      <c r="L9" s="89">
        <f t="shared" si="0"/>
        <v>604800</v>
      </c>
      <c r="M9" s="89">
        <f t="shared" si="1"/>
        <v>2.0139840000000002</v>
      </c>
    </row>
    <row r="10" spans="1:13" x14ac:dyDescent="0.15">
      <c r="E10" s="88">
        <v>201</v>
      </c>
      <c r="F10" s="88">
        <f t="shared" si="2"/>
        <v>-1084.1600000000001</v>
      </c>
      <c r="G10" s="92">
        <f t="shared" si="3"/>
        <v>0</v>
      </c>
      <c r="K10" s="89">
        <v>8</v>
      </c>
      <c r="L10" s="89">
        <f t="shared" si="0"/>
        <v>691200</v>
      </c>
      <c r="M10" s="89">
        <f t="shared" si="1"/>
        <v>2.3016960000000002</v>
      </c>
    </row>
    <row r="11" spans="1:13" x14ac:dyDescent="0.15">
      <c r="E11" s="88">
        <v>200</v>
      </c>
      <c r="F11" s="88">
        <f t="shared" si="2"/>
        <v>-1071.875</v>
      </c>
      <c r="G11" s="92">
        <f t="shared" si="3"/>
        <v>0</v>
      </c>
      <c r="K11" s="89">
        <v>9</v>
      </c>
      <c r="L11" s="89">
        <f t="shared" si="0"/>
        <v>777600</v>
      </c>
      <c r="M11" s="89">
        <f t="shared" si="1"/>
        <v>2.5894080000000002</v>
      </c>
    </row>
    <row r="12" spans="1:13" x14ac:dyDescent="0.15">
      <c r="E12" s="88">
        <v>199</v>
      </c>
      <c r="F12" s="88">
        <f t="shared" si="2"/>
        <v>-1059.6600000000001</v>
      </c>
      <c r="G12" s="92">
        <f t="shared" si="3"/>
        <v>0</v>
      </c>
      <c r="K12" s="89">
        <v>10</v>
      </c>
      <c r="L12" s="89">
        <f t="shared" si="0"/>
        <v>864000</v>
      </c>
      <c r="M12" s="89">
        <f t="shared" si="1"/>
        <v>2.8771200000000001</v>
      </c>
    </row>
    <row r="13" spans="1:13" x14ac:dyDescent="0.15">
      <c r="E13" s="88">
        <v>198</v>
      </c>
      <c r="F13" s="88">
        <f t="shared" si="2"/>
        <v>-1047.5150000000001</v>
      </c>
      <c r="G13" s="92">
        <f t="shared" si="3"/>
        <v>0</v>
      </c>
      <c r="K13" s="89">
        <v>11</v>
      </c>
      <c r="L13" s="89">
        <f t="shared" si="0"/>
        <v>950400</v>
      </c>
      <c r="M13" s="89">
        <f t="shared" si="1"/>
        <v>3.1648320000000001</v>
      </c>
    </row>
    <row r="14" spans="1:13" x14ac:dyDescent="0.15">
      <c r="E14" s="88">
        <v>197</v>
      </c>
      <c r="F14" s="88">
        <f t="shared" si="2"/>
        <v>-1035.44</v>
      </c>
      <c r="G14" s="92">
        <f t="shared" si="3"/>
        <v>0</v>
      </c>
      <c r="K14" s="89">
        <v>12</v>
      </c>
      <c r="L14" s="89">
        <f t="shared" si="0"/>
        <v>1036800</v>
      </c>
      <c r="M14" s="89">
        <f t="shared" si="1"/>
        <v>3.4525440000000001</v>
      </c>
    </row>
    <row r="15" spans="1:13" x14ac:dyDescent="0.15">
      <c r="E15" s="88">
        <v>196</v>
      </c>
      <c r="F15" s="88">
        <f t="shared" si="2"/>
        <v>-1023.4350000000001</v>
      </c>
      <c r="G15" s="92">
        <f t="shared" si="3"/>
        <v>0</v>
      </c>
      <c r="K15" s="89">
        <v>13</v>
      </c>
      <c r="L15" s="89">
        <f t="shared" si="0"/>
        <v>1123200</v>
      </c>
      <c r="M15" s="89">
        <f t="shared" si="1"/>
        <v>3.740256</v>
      </c>
    </row>
    <row r="16" spans="1:13" x14ac:dyDescent="0.15">
      <c r="E16" s="88">
        <v>195</v>
      </c>
      <c r="F16" s="88">
        <f t="shared" si="2"/>
        <v>-1011.5000000000001</v>
      </c>
      <c r="G16" s="92">
        <f t="shared" si="3"/>
        <v>0</v>
      </c>
      <c r="K16" s="89">
        <v>14</v>
      </c>
      <c r="L16" s="89">
        <f t="shared" si="0"/>
        <v>1209600</v>
      </c>
      <c r="M16" s="89">
        <f t="shared" si="1"/>
        <v>4.0279680000000004</v>
      </c>
    </row>
    <row r="17" spans="5:13" x14ac:dyDescent="0.15">
      <c r="E17" s="88">
        <v>194</v>
      </c>
      <c r="F17" s="88">
        <f t="shared" si="2"/>
        <v>-999.6350000000001</v>
      </c>
      <c r="G17" s="92">
        <f t="shared" si="3"/>
        <v>0</v>
      </c>
      <c r="K17" s="89">
        <v>15</v>
      </c>
      <c r="L17" s="89">
        <f t="shared" si="0"/>
        <v>1296000</v>
      </c>
      <c r="M17" s="89">
        <f t="shared" si="1"/>
        <v>4.3156800000000004</v>
      </c>
    </row>
    <row r="18" spans="5:13" x14ac:dyDescent="0.15">
      <c r="E18" s="88">
        <v>193</v>
      </c>
      <c r="F18" s="88">
        <f t="shared" si="2"/>
        <v>-987.84000000000015</v>
      </c>
      <c r="G18" s="92">
        <f t="shared" si="3"/>
        <v>0</v>
      </c>
      <c r="K18" s="89">
        <v>16</v>
      </c>
      <c r="L18" s="89">
        <f t="shared" si="0"/>
        <v>1382400</v>
      </c>
      <c r="M18" s="89">
        <f t="shared" si="1"/>
        <v>4.6033920000000004</v>
      </c>
    </row>
    <row r="19" spans="5:13" x14ac:dyDescent="0.15">
      <c r="E19" s="88">
        <v>192</v>
      </c>
      <c r="F19" s="88">
        <f t="shared" si="2"/>
        <v>-976.11500000000012</v>
      </c>
      <c r="G19" s="92">
        <f t="shared" si="3"/>
        <v>0</v>
      </c>
      <c r="K19" s="89">
        <v>17</v>
      </c>
      <c r="L19" s="89">
        <f t="shared" si="0"/>
        <v>1468800</v>
      </c>
      <c r="M19" s="89">
        <f t="shared" si="1"/>
        <v>4.8911040000000003</v>
      </c>
    </row>
    <row r="20" spans="5:13" x14ac:dyDescent="0.15">
      <c r="E20" s="88">
        <v>191</v>
      </c>
      <c r="F20" s="88">
        <f t="shared" si="2"/>
        <v>-964.46</v>
      </c>
      <c r="G20" s="92">
        <f t="shared" si="3"/>
        <v>0</v>
      </c>
      <c r="K20" s="89">
        <v>18</v>
      </c>
      <c r="L20" s="89">
        <f t="shared" si="0"/>
        <v>1555200</v>
      </c>
      <c r="M20" s="89">
        <f t="shared" si="1"/>
        <v>5.1788160000000003</v>
      </c>
    </row>
    <row r="21" spans="5:13" x14ac:dyDescent="0.15">
      <c r="E21" s="88">
        <v>190</v>
      </c>
      <c r="F21" s="88">
        <f t="shared" si="2"/>
        <v>-952.87500000000011</v>
      </c>
      <c r="G21" s="92">
        <f t="shared" si="3"/>
        <v>0</v>
      </c>
      <c r="K21" s="89">
        <v>19</v>
      </c>
      <c r="L21" s="89">
        <f t="shared" si="0"/>
        <v>1641600</v>
      </c>
      <c r="M21" s="89">
        <f t="shared" si="1"/>
        <v>5.4665280000000003</v>
      </c>
    </row>
    <row r="22" spans="5:13" x14ac:dyDescent="0.15">
      <c r="E22" s="88">
        <v>189</v>
      </c>
      <c r="F22" s="88">
        <f t="shared" si="2"/>
        <v>-941.36000000000013</v>
      </c>
      <c r="G22" s="92">
        <f t="shared" si="3"/>
        <v>0</v>
      </c>
      <c r="K22" s="89">
        <v>20</v>
      </c>
      <c r="L22" s="89">
        <f t="shared" si="0"/>
        <v>1728000</v>
      </c>
      <c r="M22" s="89">
        <f t="shared" si="1"/>
        <v>5.7542400000000002</v>
      </c>
    </row>
    <row r="23" spans="5:13" x14ac:dyDescent="0.15">
      <c r="E23" s="88">
        <v>188</v>
      </c>
      <c r="F23" s="88">
        <f t="shared" si="2"/>
        <v>-929.91500000000008</v>
      </c>
      <c r="G23" s="92">
        <f t="shared" si="3"/>
        <v>0</v>
      </c>
      <c r="K23" s="89">
        <v>21</v>
      </c>
      <c r="L23" s="89">
        <f t="shared" si="0"/>
        <v>1814400</v>
      </c>
      <c r="M23" s="89">
        <f t="shared" si="1"/>
        <v>6.0419520000000002</v>
      </c>
    </row>
    <row r="24" spans="5:13" x14ac:dyDescent="0.15">
      <c r="E24" s="88">
        <v>187</v>
      </c>
      <c r="F24" s="88">
        <f t="shared" si="2"/>
        <v>-918.54000000000008</v>
      </c>
      <c r="G24" s="92">
        <f t="shared" si="3"/>
        <v>0</v>
      </c>
      <c r="K24" s="89">
        <v>22</v>
      </c>
      <c r="L24" s="89">
        <f t="shared" si="0"/>
        <v>1900800</v>
      </c>
      <c r="M24" s="89">
        <f t="shared" si="1"/>
        <v>6.3296640000000002</v>
      </c>
    </row>
    <row r="25" spans="5:13" x14ac:dyDescent="0.15">
      <c r="E25" s="88">
        <v>186</v>
      </c>
      <c r="F25" s="88">
        <f t="shared" si="2"/>
        <v>-907.23500000000013</v>
      </c>
      <c r="G25" s="92">
        <f t="shared" si="3"/>
        <v>0</v>
      </c>
      <c r="K25" s="89">
        <v>23</v>
      </c>
      <c r="L25" s="89">
        <f t="shared" si="0"/>
        <v>1987200</v>
      </c>
      <c r="M25" s="89">
        <f t="shared" si="1"/>
        <v>6.6173760000000001</v>
      </c>
    </row>
    <row r="26" spans="5:13" x14ac:dyDescent="0.15">
      <c r="E26" s="88">
        <v>185</v>
      </c>
      <c r="F26" s="88">
        <f t="shared" si="2"/>
        <v>-896.00000000000011</v>
      </c>
      <c r="G26" s="92">
        <f t="shared" si="3"/>
        <v>0</v>
      </c>
      <c r="K26" s="89">
        <v>24</v>
      </c>
      <c r="L26" s="89">
        <f t="shared" si="0"/>
        <v>2073600</v>
      </c>
      <c r="M26" s="89">
        <f t="shared" si="1"/>
        <v>6.9050880000000001</v>
      </c>
    </row>
    <row r="27" spans="5:13" x14ac:dyDescent="0.15">
      <c r="E27" s="88">
        <v>184</v>
      </c>
      <c r="F27" s="88">
        <f t="shared" si="2"/>
        <v>-884.83500000000004</v>
      </c>
      <c r="G27" s="92">
        <f t="shared" si="3"/>
        <v>0</v>
      </c>
      <c r="K27" s="89">
        <v>25</v>
      </c>
      <c r="L27" s="89">
        <f t="shared" si="0"/>
        <v>2160000</v>
      </c>
      <c r="M27" s="89">
        <f t="shared" si="1"/>
        <v>7.1928000000000001</v>
      </c>
    </row>
    <row r="28" spans="5:13" x14ac:dyDescent="0.15">
      <c r="E28" s="88">
        <v>183</v>
      </c>
      <c r="F28" s="88">
        <f t="shared" si="2"/>
        <v>-873.74000000000012</v>
      </c>
      <c r="G28" s="92">
        <f t="shared" si="3"/>
        <v>0</v>
      </c>
      <c r="K28" s="89">
        <v>26</v>
      </c>
      <c r="L28" s="89">
        <f t="shared" si="0"/>
        <v>2246400</v>
      </c>
      <c r="M28" s="89">
        <f t="shared" si="1"/>
        <v>7.4805120000000001</v>
      </c>
    </row>
    <row r="29" spans="5:13" x14ac:dyDescent="0.15">
      <c r="E29" s="88">
        <v>182</v>
      </c>
      <c r="F29" s="88">
        <f t="shared" si="2"/>
        <v>-862.71500000000003</v>
      </c>
      <c r="G29" s="92">
        <f t="shared" si="3"/>
        <v>0</v>
      </c>
      <c r="K29" s="89">
        <v>27</v>
      </c>
      <c r="L29" s="89">
        <f t="shared" si="0"/>
        <v>2332800</v>
      </c>
      <c r="M29" s="89">
        <f t="shared" si="1"/>
        <v>7.768224</v>
      </c>
    </row>
    <row r="30" spans="5:13" x14ac:dyDescent="0.15">
      <c r="E30" s="88">
        <v>181</v>
      </c>
      <c r="F30" s="88">
        <f t="shared" si="2"/>
        <v>-851.7600000000001</v>
      </c>
      <c r="G30" s="92">
        <f t="shared" si="3"/>
        <v>0</v>
      </c>
      <c r="K30" s="89">
        <v>28</v>
      </c>
      <c r="L30" s="89">
        <f t="shared" si="0"/>
        <v>2419200</v>
      </c>
      <c r="M30" s="89">
        <f t="shared" si="1"/>
        <v>8.0559360000000009</v>
      </c>
    </row>
    <row r="31" spans="5:13" x14ac:dyDescent="0.15">
      <c r="E31" s="88">
        <v>180</v>
      </c>
      <c r="F31" s="88">
        <f t="shared" si="2"/>
        <v>-840.87500000000011</v>
      </c>
      <c r="G31" s="92">
        <f t="shared" si="3"/>
        <v>0</v>
      </c>
      <c r="K31" s="89">
        <v>29</v>
      </c>
      <c r="L31" s="89">
        <f t="shared" si="0"/>
        <v>2505600</v>
      </c>
      <c r="M31" s="89">
        <f t="shared" si="1"/>
        <v>8.343648</v>
      </c>
    </row>
    <row r="32" spans="5:13" x14ac:dyDescent="0.15">
      <c r="E32" s="88">
        <v>179</v>
      </c>
      <c r="F32" s="88">
        <f t="shared" si="2"/>
        <v>-830.06000000000006</v>
      </c>
      <c r="G32" s="92">
        <f t="shared" si="3"/>
        <v>0</v>
      </c>
      <c r="K32" s="89">
        <v>30</v>
      </c>
      <c r="L32" s="89">
        <f t="shared" si="0"/>
        <v>2592000</v>
      </c>
      <c r="M32" s="89">
        <f t="shared" si="1"/>
        <v>8.6313600000000008</v>
      </c>
    </row>
    <row r="33" spans="5:15" x14ac:dyDescent="0.15">
      <c r="E33" s="88">
        <v>178</v>
      </c>
      <c r="F33" s="88">
        <f t="shared" si="2"/>
        <v>-819.31500000000005</v>
      </c>
      <c r="G33" s="92">
        <f t="shared" si="3"/>
        <v>0</v>
      </c>
      <c r="K33" s="89">
        <v>31</v>
      </c>
      <c r="L33" s="89">
        <f t="shared" si="0"/>
        <v>2678400</v>
      </c>
      <c r="M33" s="89">
        <f t="shared" si="1"/>
        <v>8.9190719999999999</v>
      </c>
    </row>
    <row r="34" spans="5:15" x14ac:dyDescent="0.15">
      <c r="E34" s="88">
        <v>177</v>
      </c>
      <c r="F34" s="88">
        <f t="shared" si="2"/>
        <v>-808.6400000000001</v>
      </c>
      <c r="G34" s="92">
        <f t="shared" si="3"/>
        <v>0</v>
      </c>
      <c r="K34" s="89">
        <v>32</v>
      </c>
      <c r="L34" s="89">
        <f t="shared" si="0"/>
        <v>2764800</v>
      </c>
      <c r="M34" s="89">
        <f t="shared" si="1"/>
        <v>9.2067840000000007</v>
      </c>
    </row>
    <row r="35" spans="5:15" x14ac:dyDescent="0.15">
      <c r="E35" s="88">
        <v>176</v>
      </c>
      <c r="F35" s="88">
        <f t="shared" si="2"/>
        <v>-798.03500000000008</v>
      </c>
      <c r="G35" s="92">
        <f t="shared" si="3"/>
        <v>0</v>
      </c>
      <c r="K35" s="89">
        <v>33</v>
      </c>
      <c r="L35" s="89">
        <f t="shared" si="0"/>
        <v>2851200</v>
      </c>
      <c r="M35" s="89">
        <f t="shared" si="1"/>
        <v>9.4944959999999998</v>
      </c>
    </row>
    <row r="36" spans="5:15" x14ac:dyDescent="0.15">
      <c r="E36" s="88">
        <v>175</v>
      </c>
      <c r="F36" s="88">
        <f t="shared" si="2"/>
        <v>-787.50000000000011</v>
      </c>
      <c r="G36" s="92">
        <f t="shared" si="3"/>
        <v>0</v>
      </c>
      <c r="K36" s="89">
        <v>34</v>
      </c>
      <c r="L36" s="89">
        <f t="shared" si="0"/>
        <v>2937600</v>
      </c>
      <c r="M36" s="89">
        <f t="shared" si="1"/>
        <v>9.7822080000000007</v>
      </c>
    </row>
    <row r="37" spans="5:15" x14ac:dyDescent="0.15">
      <c r="E37" s="88">
        <v>174</v>
      </c>
      <c r="F37" s="88">
        <f t="shared" si="2"/>
        <v>-777.03500000000008</v>
      </c>
      <c r="G37" s="92">
        <f t="shared" si="3"/>
        <v>0</v>
      </c>
      <c r="J37" s="88">
        <f>CLOCK_ERROR!G4</f>
        <v>0</v>
      </c>
      <c r="K37" s="89">
        <v>35</v>
      </c>
      <c r="L37" s="89">
        <f t="shared" si="0"/>
        <v>3024000</v>
      </c>
      <c r="M37" s="89">
        <f t="shared" si="1"/>
        <v>10.06992</v>
      </c>
    </row>
    <row r="38" spans="5:15" x14ac:dyDescent="0.15">
      <c r="E38" s="88">
        <v>173</v>
      </c>
      <c r="F38" s="88">
        <f t="shared" si="2"/>
        <v>-766.6400000000001</v>
      </c>
      <c r="G38" s="92">
        <f t="shared" si="3"/>
        <v>0</v>
      </c>
      <c r="J38" s="88">
        <f t="shared" ref="J38:J43" si="4">J37</f>
        <v>0</v>
      </c>
      <c r="K38" s="89">
        <v>36</v>
      </c>
      <c r="L38" s="89">
        <f t="shared" ref="L38:L44" si="5">3600*24*K38</f>
        <v>3110400</v>
      </c>
      <c r="M38" s="89">
        <f t="shared" si="1"/>
        <v>10.357632000000001</v>
      </c>
      <c r="N38" s="89"/>
      <c r="O38" s="89"/>
    </row>
    <row r="39" spans="5:15" x14ac:dyDescent="0.15">
      <c r="E39" s="88">
        <v>172</v>
      </c>
      <c r="F39" s="88">
        <f t="shared" si="2"/>
        <v>-756.31500000000005</v>
      </c>
      <c r="G39" s="92">
        <f t="shared" si="3"/>
        <v>0</v>
      </c>
      <c r="J39" s="88">
        <f t="shared" si="4"/>
        <v>0</v>
      </c>
      <c r="K39" s="89">
        <v>37</v>
      </c>
      <c r="L39" s="89">
        <f t="shared" si="5"/>
        <v>3196800</v>
      </c>
      <c r="M39" s="89">
        <f t="shared" si="1"/>
        <v>10.645344</v>
      </c>
      <c r="N39" s="89"/>
      <c r="O39" s="89"/>
    </row>
    <row r="40" spans="5:15" x14ac:dyDescent="0.15">
      <c r="E40" s="88">
        <v>171</v>
      </c>
      <c r="F40" s="88">
        <f t="shared" si="2"/>
        <v>-746.06000000000006</v>
      </c>
      <c r="G40" s="92">
        <f t="shared" si="3"/>
        <v>0</v>
      </c>
      <c r="J40" s="88">
        <f t="shared" si="4"/>
        <v>0</v>
      </c>
      <c r="K40" s="89">
        <v>38</v>
      </c>
      <c r="L40" s="89">
        <f t="shared" si="5"/>
        <v>3283200</v>
      </c>
      <c r="M40" s="89">
        <f t="shared" si="1"/>
        <v>10.933056000000001</v>
      </c>
      <c r="N40" s="89"/>
      <c r="O40" s="89"/>
    </row>
    <row r="41" spans="5:15" x14ac:dyDescent="0.15">
      <c r="E41" s="88">
        <v>170</v>
      </c>
      <c r="F41" s="88">
        <f t="shared" si="2"/>
        <v>-735.87500000000011</v>
      </c>
      <c r="G41" s="92">
        <f t="shared" si="3"/>
        <v>0</v>
      </c>
      <c r="J41" s="88">
        <f t="shared" si="4"/>
        <v>0</v>
      </c>
      <c r="K41" s="89">
        <v>39</v>
      </c>
      <c r="L41" s="89">
        <f t="shared" si="5"/>
        <v>3369600</v>
      </c>
      <c r="M41" s="89">
        <f t="shared" si="1"/>
        <v>11.220768</v>
      </c>
      <c r="N41" s="89"/>
      <c r="O41" s="89"/>
    </row>
    <row r="42" spans="5:15" x14ac:dyDescent="0.15">
      <c r="E42" s="88">
        <v>169</v>
      </c>
      <c r="F42" s="88">
        <f t="shared" si="2"/>
        <v>-725.7600000000001</v>
      </c>
      <c r="G42" s="92">
        <f t="shared" si="3"/>
        <v>0</v>
      </c>
      <c r="J42" s="88">
        <f t="shared" si="4"/>
        <v>0</v>
      </c>
      <c r="K42" s="89">
        <v>40</v>
      </c>
      <c r="L42" s="89">
        <f t="shared" si="5"/>
        <v>3456000</v>
      </c>
      <c r="M42" s="89">
        <f t="shared" si="1"/>
        <v>11.50848</v>
      </c>
      <c r="N42" s="89"/>
      <c r="O42" s="89"/>
    </row>
    <row r="43" spans="5:15" x14ac:dyDescent="0.15">
      <c r="E43" s="88">
        <v>168</v>
      </c>
      <c r="F43" s="88">
        <f t="shared" si="2"/>
        <v>-715.71500000000003</v>
      </c>
      <c r="G43" s="92">
        <f t="shared" si="3"/>
        <v>0</v>
      </c>
      <c r="J43" s="88">
        <f t="shared" si="4"/>
        <v>0</v>
      </c>
      <c r="K43" s="89">
        <v>41</v>
      </c>
      <c r="L43" s="89">
        <f t="shared" si="5"/>
        <v>3542400</v>
      </c>
      <c r="M43" s="89">
        <f t="shared" si="1"/>
        <v>11.796192</v>
      </c>
      <c r="N43" s="89"/>
      <c r="O43" s="89"/>
    </row>
    <row r="44" spans="5:15" x14ac:dyDescent="0.15">
      <c r="E44" s="88">
        <v>167</v>
      </c>
      <c r="F44" s="88">
        <f t="shared" si="2"/>
        <v>-705.74000000000012</v>
      </c>
      <c r="G44" s="92">
        <f t="shared" si="3"/>
        <v>0</v>
      </c>
      <c r="K44" s="89">
        <v>42</v>
      </c>
      <c r="L44" s="89">
        <f t="shared" si="5"/>
        <v>3628800</v>
      </c>
      <c r="M44" s="89">
        <f t="shared" si="1"/>
        <v>12.083904</v>
      </c>
      <c r="N44" s="89"/>
      <c r="O44" s="89"/>
    </row>
    <row r="45" spans="5:15" x14ac:dyDescent="0.15">
      <c r="E45" s="88">
        <v>166</v>
      </c>
      <c r="F45" s="88">
        <f t="shared" si="2"/>
        <v>-695.83500000000004</v>
      </c>
      <c r="G45" s="92">
        <f t="shared" si="3"/>
        <v>0</v>
      </c>
      <c r="K45" s="89">
        <v>43</v>
      </c>
      <c r="L45" s="89">
        <f t="shared" si="0"/>
        <v>3715200</v>
      </c>
      <c r="M45" s="89">
        <f t="shared" si="1"/>
        <v>12.371616</v>
      </c>
    </row>
    <row r="46" spans="5:15" x14ac:dyDescent="0.15">
      <c r="E46" s="88">
        <v>165</v>
      </c>
      <c r="F46" s="88">
        <f t="shared" ref="F46:F60" si="6">-0.035*(25-E46)^2</f>
        <v>-686.00000000000011</v>
      </c>
      <c r="G46" s="92">
        <f t="shared" si="3"/>
        <v>0</v>
      </c>
      <c r="K46" s="89">
        <v>44</v>
      </c>
      <c r="L46" s="89">
        <f t="shared" si="0"/>
        <v>3801600</v>
      </c>
      <c r="M46" s="89">
        <f t="shared" si="1"/>
        <v>12.659328</v>
      </c>
    </row>
    <row r="47" spans="5:15" x14ac:dyDescent="0.15">
      <c r="E47" s="88">
        <v>164</v>
      </c>
      <c r="F47" s="88">
        <f t="shared" si="6"/>
        <v>-676.23500000000001</v>
      </c>
      <c r="G47" s="92">
        <f t="shared" si="3"/>
        <v>0</v>
      </c>
      <c r="K47" s="89">
        <v>45</v>
      </c>
      <c r="L47" s="89">
        <f t="shared" si="0"/>
        <v>3888000</v>
      </c>
      <c r="M47" s="89">
        <f t="shared" si="1"/>
        <v>12.947039999999999</v>
      </c>
    </row>
    <row r="48" spans="5:15" x14ac:dyDescent="0.15">
      <c r="E48" s="88">
        <v>163</v>
      </c>
      <c r="F48" s="88">
        <f t="shared" si="6"/>
        <v>-666.54000000000008</v>
      </c>
      <c r="G48" s="92">
        <f t="shared" si="3"/>
        <v>0</v>
      </c>
      <c r="K48" s="89">
        <v>46</v>
      </c>
      <c r="L48" s="89">
        <f t="shared" si="0"/>
        <v>3974400</v>
      </c>
      <c r="M48" s="89">
        <f t="shared" si="1"/>
        <v>13.234752</v>
      </c>
    </row>
    <row r="49" spans="2:13" x14ac:dyDescent="0.15">
      <c r="E49" s="88">
        <v>162</v>
      </c>
      <c r="F49" s="88">
        <f t="shared" si="6"/>
        <v>-656.91500000000008</v>
      </c>
      <c r="G49" s="92">
        <f t="shared" si="3"/>
        <v>0</v>
      </c>
      <c r="K49" s="89">
        <v>47</v>
      </c>
      <c r="L49" s="89">
        <f t="shared" si="0"/>
        <v>4060800</v>
      </c>
      <c r="M49" s="89">
        <f t="shared" si="1"/>
        <v>13.522463999999999</v>
      </c>
    </row>
    <row r="50" spans="2:13" x14ac:dyDescent="0.15">
      <c r="B50" s="88">
        <v>4</v>
      </c>
      <c r="E50" s="88">
        <v>161</v>
      </c>
      <c r="F50" s="88">
        <f t="shared" si="6"/>
        <v>-647.36</v>
      </c>
      <c r="G50" s="92">
        <f t="shared" si="3"/>
        <v>0</v>
      </c>
      <c r="K50" s="89">
        <v>48</v>
      </c>
      <c r="L50" s="89">
        <f t="shared" si="0"/>
        <v>4147200</v>
      </c>
      <c r="M50" s="89">
        <f t="shared" si="1"/>
        <v>13.810176</v>
      </c>
    </row>
    <row r="51" spans="2:13" x14ac:dyDescent="0.15">
      <c r="B51" s="88">
        <v>1</v>
      </c>
      <c r="E51" s="88">
        <v>160</v>
      </c>
      <c r="F51" s="88">
        <f t="shared" si="6"/>
        <v>-637.87500000000011</v>
      </c>
      <c r="G51" s="92">
        <f t="shared" si="3"/>
        <v>0</v>
      </c>
      <c r="K51" s="89">
        <v>49</v>
      </c>
      <c r="L51" s="89">
        <f t="shared" si="0"/>
        <v>4233600</v>
      </c>
      <c r="M51" s="89">
        <f t="shared" si="1"/>
        <v>14.097887999999999</v>
      </c>
    </row>
    <row r="52" spans="2:13" x14ac:dyDescent="0.15">
      <c r="B52" s="88">
        <v>16</v>
      </c>
      <c r="E52" s="88">
        <v>159</v>
      </c>
      <c r="F52" s="88">
        <f t="shared" si="6"/>
        <v>-628.46</v>
      </c>
      <c r="G52" s="92">
        <f t="shared" si="3"/>
        <v>0</v>
      </c>
      <c r="K52" s="89">
        <v>50</v>
      </c>
      <c r="L52" s="89">
        <f t="shared" si="0"/>
        <v>4320000</v>
      </c>
      <c r="M52" s="89">
        <f t="shared" si="1"/>
        <v>14.3856</v>
      </c>
    </row>
    <row r="53" spans="2:13" x14ac:dyDescent="0.15">
      <c r="E53" s="88">
        <v>158</v>
      </c>
      <c r="F53" s="88">
        <f t="shared" si="6"/>
        <v>-619.11500000000001</v>
      </c>
      <c r="G53" s="92">
        <f t="shared" si="3"/>
        <v>0</v>
      </c>
      <c r="K53" s="89">
        <v>51</v>
      </c>
      <c r="L53" s="89">
        <f t="shared" si="0"/>
        <v>4406400</v>
      </c>
      <c r="M53" s="89">
        <f t="shared" si="1"/>
        <v>14.673311999999999</v>
      </c>
    </row>
    <row r="54" spans="2:13" x14ac:dyDescent="0.15">
      <c r="E54" s="88">
        <v>157</v>
      </c>
      <c r="F54" s="88">
        <f t="shared" si="6"/>
        <v>-609.84</v>
      </c>
      <c r="G54" s="92">
        <f t="shared" si="3"/>
        <v>0</v>
      </c>
      <c r="K54" s="89">
        <v>52</v>
      </c>
      <c r="L54" s="89">
        <f t="shared" si="0"/>
        <v>4492800</v>
      </c>
      <c r="M54" s="89">
        <f t="shared" si="1"/>
        <v>14.961024</v>
      </c>
    </row>
    <row r="55" spans="2:13" x14ac:dyDescent="0.15">
      <c r="E55" s="88">
        <v>156</v>
      </c>
      <c r="F55" s="88">
        <f t="shared" si="6"/>
        <v>-600.6350000000001</v>
      </c>
      <c r="G55" s="92">
        <f t="shared" si="3"/>
        <v>0</v>
      </c>
      <c r="K55" s="89">
        <v>53</v>
      </c>
      <c r="L55" s="89">
        <f t="shared" si="0"/>
        <v>4579200</v>
      </c>
      <c r="M55" s="89">
        <f t="shared" si="1"/>
        <v>15.248735999999999</v>
      </c>
    </row>
    <row r="56" spans="2:13" x14ac:dyDescent="0.15">
      <c r="E56" s="88">
        <v>155</v>
      </c>
      <c r="F56" s="88">
        <f t="shared" si="6"/>
        <v>-591.5</v>
      </c>
      <c r="G56" s="92">
        <f t="shared" si="3"/>
        <v>0</v>
      </c>
      <c r="K56" s="89">
        <v>54</v>
      </c>
      <c r="L56" s="89">
        <f t="shared" si="0"/>
        <v>4665600</v>
      </c>
      <c r="M56" s="89">
        <f t="shared" si="1"/>
        <v>15.536448</v>
      </c>
    </row>
    <row r="57" spans="2:13" x14ac:dyDescent="0.15">
      <c r="E57" s="88">
        <v>154</v>
      </c>
      <c r="F57" s="88">
        <f t="shared" si="6"/>
        <v>-582.43500000000006</v>
      </c>
      <c r="G57" s="92">
        <f t="shared" si="3"/>
        <v>0</v>
      </c>
      <c r="K57" s="89">
        <v>55</v>
      </c>
      <c r="L57" s="89">
        <f t="shared" si="0"/>
        <v>4752000</v>
      </c>
      <c r="M57" s="89">
        <f t="shared" si="1"/>
        <v>15.824159999999999</v>
      </c>
    </row>
    <row r="58" spans="2:13" x14ac:dyDescent="0.15">
      <c r="E58" s="88">
        <v>153</v>
      </c>
      <c r="F58" s="88">
        <f t="shared" si="6"/>
        <v>-573.44000000000005</v>
      </c>
      <c r="G58" s="92">
        <f t="shared" si="3"/>
        <v>0</v>
      </c>
      <c r="K58" s="89">
        <v>56</v>
      </c>
      <c r="L58" s="89">
        <f t="shared" si="0"/>
        <v>4838400</v>
      </c>
      <c r="M58" s="89">
        <f t="shared" si="1"/>
        <v>16.111872000000002</v>
      </c>
    </row>
    <row r="59" spans="2:13" x14ac:dyDescent="0.15">
      <c r="E59" s="88">
        <v>152</v>
      </c>
      <c r="F59" s="88">
        <f t="shared" si="6"/>
        <v>-564.5150000000001</v>
      </c>
      <c r="G59" s="92">
        <f t="shared" si="3"/>
        <v>0</v>
      </c>
      <c r="K59" s="89">
        <v>57</v>
      </c>
      <c r="L59" s="89">
        <f t="shared" si="0"/>
        <v>4924800</v>
      </c>
      <c r="M59" s="89">
        <f t="shared" si="1"/>
        <v>16.399584000000001</v>
      </c>
    </row>
    <row r="60" spans="2:13" x14ac:dyDescent="0.15">
      <c r="E60" s="88">
        <v>151</v>
      </c>
      <c r="F60" s="88">
        <f t="shared" si="6"/>
        <v>-555.66000000000008</v>
      </c>
      <c r="G60" s="92">
        <f t="shared" si="3"/>
        <v>0</v>
      </c>
      <c r="H60" s="88" t="s">
        <v>26</v>
      </c>
      <c r="I60" s="88" t="s">
        <v>27</v>
      </c>
      <c r="K60" s="89">
        <v>58</v>
      </c>
      <c r="L60" s="89">
        <f t="shared" si="0"/>
        <v>5011200</v>
      </c>
      <c r="M60" s="89">
        <f t="shared" si="1"/>
        <v>16.687296</v>
      </c>
    </row>
    <row r="61" spans="2:13" x14ac:dyDescent="0.15">
      <c r="E61" s="88">
        <v>150</v>
      </c>
      <c r="F61" s="88">
        <f>-0.035*(25-E61)^2</f>
        <v>-546.875</v>
      </c>
      <c r="G61" s="92">
        <f t="shared" si="3"/>
        <v>0</v>
      </c>
      <c r="H61" s="88">
        <v>200</v>
      </c>
      <c r="I61" s="88">
        <f>CLOCK_ERROR!D4</f>
        <v>25</v>
      </c>
      <c r="K61" s="89">
        <v>59</v>
      </c>
      <c r="L61" s="89">
        <f t="shared" si="0"/>
        <v>5097600</v>
      </c>
      <c r="M61" s="89">
        <f t="shared" si="1"/>
        <v>16.975007999999999</v>
      </c>
    </row>
    <row r="62" spans="2:13" x14ac:dyDescent="0.15">
      <c r="E62" s="88">
        <v>149</v>
      </c>
      <c r="F62" s="88">
        <f t="shared" ref="F62:F125" si="7">-0.035*(25-E62)^2</f>
        <v>-538.16000000000008</v>
      </c>
      <c r="G62" s="92">
        <f>G6</f>
        <v>0</v>
      </c>
      <c r="H62" s="88">
        <v>150</v>
      </c>
      <c r="I62" s="88">
        <f t="shared" ref="I62:I91" si="8">I61</f>
        <v>25</v>
      </c>
      <c r="K62" s="89">
        <v>60</v>
      </c>
      <c r="L62" s="89">
        <f t="shared" si="0"/>
        <v>5184000</v>
      </c>
      <c r="M62" s="89">
        <f t="shared" si="1"/>
        <v>17.262720000000002</v>
      </c>
    </row>
    <row r="63" spans="2:13" x14ac:dyDescent="0.15">
      <c r="E63" s="88">
        <v>148</v>
      </c>
      <c r="F63" s="88">
        <f t="shared" si="7"/>
        <v>-529.5150000000001</v>
      </c>
      <c r="G63" s="92">
        <f t="shared" ref="G63:G126" si="9">G62</f>
        <v>0</v>
      </c>
      <c r="H63" s="92">
        <v>100</v>
      </c>
      <c r="I63" s="88">
        <f t="shared" si="8"/>
        <v>25</v>
      </c>
      <c r="K63" s="89">
        <v>61</v>
      </c>
      <c r="L63" s="89">
        <f t="shared" si="0"/>
        <v>5270400</v>
      </c>
      <c r="M63" s="89">
        <f t="shared" si="1"/>
        <v>17.550432000000001</v>
      </c>
    </row>
    <row r="64" spans="2:13" x14ac:dyDescent="0.15">
      <c r="E64" s="88">
        <v>147</v>
      </c>
      <c r="F64" s="88">
        <f t="shared" si="7"/>
        <v>-520.94000000000005</v>
      </c>
      <c r="G64" s="92">
        <f t="shared" si="9"/>
        <v>0</v>
      </c>
      <c r="H64" s="88">
        <v>50</v>
      </c>
      <c r="I64" s="88">
        <f t="shared" si="8"/>
        <v>25</v>
      </c>
      <c r="K64" s="89">
        <v>62</v>
      </c>
      <c r="L64" s="89">
        <f t="shared" si="0"/>
        <v>5356800</v>
      </c>
      <c r="M64" s="89">
        <f t="shared" si="1"/>
        <v>17.838144</v>
      </c>
    </row>
    <row r="65" spans="5:13" x14ac:dyDescent="0.15">
      <c r="E65" s="88">
        <v>146</v>
      </c>
      <c r="F65" s="88">
        <f t="shared" si="7"/>
        <v>-512.43500000000006</v>
      </c>
      <c r="G65" s="92">
        <f t="shared" si="9"/>
        <v>0</v>
      </c>
      <c r="H65" s="88">
        <v>0</v>
      </c>
      <c r="I65" s="88">
        <f t="shared" si="8"/>
        <v>25</v>
      </c>
      <c r="K65" s="89">
        <v>63</v>
      </c>
      <c r="L65" s="89">
        <f t="shared" si="0"/>
        <v>5443200</v>
      </c>
      <c r="M65" s="89">
        <f t="shared" si="1"/>
        <v>18.125855999999999</v>
      </c>
    </row>
    <row r="66" spans="5:13" x14ac:dyDescent="0.15">
      <c r="E66" s="88">
        <v>145</v>
      </c>
      <c r="F66" s="88">
        <f t="shared" si="7"/>
        <v>-504.00000000000006</v>
      </c>
      <c r="G66" s="92">
        <f t="shared" si="9"/>
        <v>0</v>
      </c>
      <c r="H66" s="92">
        <v>-50</v>
      </c>
      <c r="I66" s="88">
        <f t="shared" si="8"/>
        <v>25</v>
      </c>
      <c r="K66" s="89">
        <v>64</v>
      </c>
      <c r="L66" s="89">
        <f t="shared" si="0"/>
        <v>5529600</v>
      </c>
      <c r="M66" s="89">
        <f t="shared" si="1"/>
        <v>18.413568000000001</v>
      </c>
    </row>
    <row r="67" spans="5:13" x14ac:dyDescent="0.15">
      <c r="E67" s="88">
        <v>144</v>
      </c>
      <c r="F67" s="88">
        <f t="shared" si="7"/>
        <v>-495.63500000000005</v>
      </c>
      <c r="G67" s="92">
        <f t="shared" si="9"/>
        <v>0</v>
      </c>
      <c r="H67" s="88">
        <v>-100</v>
      </c>
      <c r="I67" s="88">
        <f t="shared" si="8"/>
        <v>25</v>
      </c>
      <c r="K67" s="89">
        <v>65</v>
      </c>
      <c r="L67" s="89">
        <f t="shared" si="0"/>
        <v>5616000</v>
      </c>
      <c r="M67" s="89">
        <f t="shared" si="1"/>
        <v>18.701280000000001</v>
      </c>
    </row>
    <row r="68" spans="5:13" x14ac:dyDescent="0.15">
      <c r="E68" s="88">
        <v>143</v>
      </c>
      <c r="F68" s="88">
        <f t="shared" si="7"/>
        <v>-487.34000000000003</v>
      </c>
      <c r="G68" s="92">
        <f t="shared" si="9"/>
        <v>0</v>
      </c>
      <c r="H68" s="88">
        <v>-150</v>
      </c>
      <c r="I68" s="88">
        <f t="shared" si="8"/>
        <v>25</v>
      </c>
      <c r="K68" s="89">
        <v>66</v>
      </c>
      <c r="L68" s="89">
        <f t="shared" ref="L68:L102" si="10">3600*24*K68</f>
        <v>5702400</v>
      </c>
      <c r="M68" s="89">
        <f t="shared" ref="M68:M102" si="11">(L68*$L$2/1000000)</f>
        <v>18.988992</v>
      </c>
    </row>
    <row r="69" spans="5:13" x14ac:dyDescent="0.15">
      <c r="E69" s="88">
        <v>142</v>
      </c>
      <c r="F69" s="88">
        <f t="shared" si="7"/>
        <v>-479.11500000000007</v>
      </c>
      <c r="G69" s="92">
        <f t="shared" si="9"/>
        <v>0</v>
      </c>
      <c r="H69" s="92">
        <v>-200</v>
      </c>
      <c r="I69" s="88">
        <f t="shared" si="8"/>
        <v>25</v>
      </c>
      <c r="K69" s="89">
        <v>67</v>
      </c>
      <c r="L69" s="89">
        <f t="shared" si="10"/>
        <v>5788800</v>
      </c>
      <c r="M69" s="89">
        <f t="shared" si="11"/>
        <v>19.276703999999999</v>
      </c>
    </row>
    <row r="70" spans="5:13" x14ac:dyDescent="0.15">
      <c r="E70" s="88">
        <v>141</v>
      </c>
      <c r="F70" s="88">
        <f t="shared" si="7"/>
        <v>-470.96000000000004</v>
      </c>
      <c r="G70" s="92">
        <f t="shared" si="9"/>
        <v>0</v>
      </c>
      <c r="H70" s="88">
        <v>-250</v>
      </c>
      <c r="I70" s="88">
        <f t="shared" si="8"/>
        <v>25</v>
      </c>
      <c r="K70" s="89">
        <v>68</v>
      </c>
      <c r="L70" s="89">
        <f t="shared" si="10"/>
        <v>5875200</v>
      </c>
      <c r="M70" s="89">
        <f t="shared" si="11"/>
        <v>19.564416000000001</v>
      </c>
    </row>
    <row r="71" spans="5:13" x14ac:dyDescent="0.15">
      <c r="E71" s="88">
        <v>140</v>
      </c>
      <c r="F71" s="88">
        <f t="shared" si="7"/>
        <v>-462.87500000000006</v>
      </c>
      <c r="G71" s="92">
        <f t="shared" si="9"/>
        <v>0</v>
      </c>
      <c r="H71" s="88">
        <v>-300</v>
      </c>
      <c r="I71" s="88">
        <f t="shared" si="8"/>
        <v>25</v>
      </c>
      <c r="K71" s="89">
        <v>69</v>
      </c>
      <c r="L71" s="89">
        <f t="shared" si="10"/>
        <v>5961600</v>
      </c>
      <c r="M71" s="89">
        <f t="shared" si="11"/>
        <v>19.852128</v>
      </c>
    </row>
    <row r="72" spans="5:13" x14ac:dyDescent="0.15">
      <c r="E72" s="88">
        <v>139</v>
      </c>
      <c r="F72" s="88">
        <f t="shared" si="7"/>
        <v>-454.86000000000007</v>
      </c>
      <c r="G72" s="92">
        <f t="shared" si="9"/>
        <v>0</v>
      </c>
      <c r="H72" s="92">
        <v>-350</v>
      </c>
      <c r="I72" s="88">
        <f t="shared" si="8"/>
        <v>25</v>
      </c>
      <c r="K72" s="89">
        <v>70</v>
      </c>
      <c r="L72" s="89">
        <f t="shared" si="10"/>
        <v>6048000</v>
      </c>
      <c r="M72" s="89">
        <f t="shared" si="11"/>
        <v>20.13984</v>
      </c>
    </row>
    <row r="73" spans="5:13" x14ac:dyDescent="0.15">
      <c r="E73" s="88">
        <v>138</v>
      </c>
      <c r="F73" s="88">
        <f t="shared" si="7"/>
        <v>-446.91500000000002</v>
      </c>
      <c r="G73" s="92">
        <f t="shared" si="9"/>
        <v>0</v>
      </c>
      <c r="H73" s="88">
        <v>-400</v>
      </c>
      <c r="I73" s="88">
        <f t="shared" si="8"/>
        <v>25</v>
      </c>
      <c r="K73" s="89">
        <v>71</v>
      </c>
      <c r="L73" s="89">
        <f t="shared" si="10"/>
        <v>6134400</v>
      </c>
      <c r="M73" s="89">
        <f t="shared" si="11"/>
        <v>20.427551999999999</v>
      </c>
    </row>
    <row r="74" spans="5:13" x14ac:dyDescent="0.15">
      <c r="E74" s="88">
        <v>137</v>
      </c>
      <c r="F74" s="88">
        <f t="shared" si="7"/>
        <v>-439.04</v>
      </c>
      <c r="G74" s="92">
        <f t="shared" si="9"/>
        <v>0</v>
      </c>
      <c r="H74" s="88">
        <v>-450</v>
      </c>
      <c r="I74" s="88">
        <f t="shared" si="8"/>
        <v>25</v>
      </c>
      <c r="K74" s="89">
        <v>72</v>
      </c>
      <c r="L74" s="89">
        <f t="shared" si="10"/>
        <v>6220800</v>
      </c>
      <c r="M74" s="89">
        <f t="shared" si="11"/>
        <v>20.715264000000001</v>
      </c>
    </row>
    <row r="75" spans="5:13" x14ac:dyDescent="0.15">
      <c r="E75" s="88">
        <v>136</v>
      </c>
      <c r="F75" s="88">
        <f t="shared" si="7"/>
        <v>-431.23500000000001</v>
      </c>
      <c r="G75" s="92">
        <f t="shared" si="9"/>
        <v>0</v>
      </c>
      <c r="H75" s="92">
        <v>-500</v>
      </c>
      <c r="I75" s="88">
        <f t="shared" si="8"/>
        <v>25</v>
      </c>
      <c r="K75" s="89">
        <v>73</v>
      </c>
      <c r="L75" s="89">
        <f t="shared" si="10"/>
        <v>6307200</v>
      </c>
      <c r="M75" s="89">
        <f t="shared" si="11"/>
        <v>21.002976</v>
      </c>
    </row>
    <row r="76" spans="5:13" x14ac:dyDescent="0.15">
      <c r="E76" s="88">
        <v>135</v>
      </c>
      <c r="F76" s="88">
        <f t="shared" si="7"/>
        <v>-423.50000000000006</v>
      </c>
      <c r="G76" s="92">
        <f t="shared" si="9"/>
        <v>0</v>
      </c>
      <c r="H76" s="88">
        <v>-550</v>
      </c>
      <c r="I76" s="88">
        <f t="shared" si="8"/>
        <v>25</v>
      </c>
      <c r="K76" s="89">
        <v>74</v>
      </c>
      <c r="L76" s="89">
        <f t="shared" si="10"/>
        <v>6393600</v>
      </c>
      <c r="M76" s="89">
        <f t="shared" si="11"/>
        <v>21.290687999999999</v>
      </c>
    </row>
    <row r="77" spans="5:13" x14ac:dyDescent="0.15">
      <c r="E77" s="88">
        <v>134</v>
      </c>
      <c r="F77" s="88">
        <f t="shared" si="7"/>
        <v>-415.83500000000004</v>
      </c>
      <c r="G77" s="92">
        <f t="shared" si="9"/>
        <v>0</v>
      </c>
      <c r="H77" s="88">
        <v>-600</v>
      </c>
      <c r="I77" s="88">
        <f t="shared" si="8"/>
        <v>25</v>
      </c>
      <c r="K77" s="89">
        <v>75</v>
      </c>
      <c r="L77" s="89">
        <f t="shared" si="10"/>
        <v>6480000</v>
      </c>
      <c r="M77" s="89">
        <f t="shared" si="11"/>
        <v>21.578399999999998</v>
      </c>
    </row>
    <row r="78" spans="5:13" x14ac:dyDescent="0.15">
      <c r="E78" s="88">
        <v>133</v>
      </c>
      <c r="F78" s="88">
        <f t="shared" si="7"/>
        <v>-408.24000000000007</v>
      </c>
      <c r="G78" s="92">
        <f t="shared" si="9"/>
        <v>0</v>
      </c>
      <c r="H78" s="88">
        <v>-650</v>
      </c>
      <c r="I78" s="88">
        <f t="shared" si="8"/>
        <v>25</v>
      </c>
      <c r="K78" s="89">
        <v>76</v>
      </c>
      <c r="L78" s="89">
        <f t="shared" si="10"/>
        <v>6566400</v>
      </c>
      <c r="M78" s="89">
        <f t="shared" si="11"/>
        <v>21.866112000000001</v>
      </c>
    </row>
    <row r="79" spans="5:13" x14ac:dyDescent="0.15">
      <c r="E79" s="88">
        <v>132</v>
      </c>
      <c r="F79" s="88">
        <f t="shared" si="7"/>
        <v>-400.71500000000003</v>
      </c>
      <c r="G79" s="92">
        <f t="shared" si="9"/>
        <v>0</v>
      </c>
      <c r="H79" s="92">
        <v>-700</v>
      </c>
      <c r="I79" s="88">
        <f t="shared" si="8"/>
        <v>25</v>
      </c>
      <c r="K79" s="89">
        <v>77</v>
      </c>
      <c r="L79" s="89">
        <f t="shared" si="10"/>
        <v>6652800</v>
      </c>
      <c r="M79" s="89">
        <f t="shared" si="11"/>
        <v>22.153824</v>
      </c>
    </row>
    <row r="80" spans="5:13" x14ac:dyDescent="0.15">
      <c r="E80" s="88">
        <v>131</v>
      </c>
      <c r="F80" s="88">
        <f t="shared" si="7"/>
        <v>-393.26000000000005</v>
      </c>
      <c r="G80" s="92">
        <f t="shared" si="9"/>
        <v>0</v>
      </c>
      <c r="H80" s="88">
        <v>-750</v>
      </c>
      <c r="I80" s="88">
        <f t="shared" si="8"/>
        <v>25</v>
      </c>
      <c r="K80" s="89">
        <v>78</v>
      </c>
      <c r="L80" s="89">
        <f t="shared" si="10"/>
        <v>6739200</v>
      </c>
      <c r="M80" s="89">
        <f t="shared" si="11"/>
        <v>22.441535999999999</v>
      </c>
    </row>
    <row r="81" spans="5:13" x14ac:dyDescent="0.15">
      <c r="E81" s="88">
        <v>130</v>
      </c>
      <c r="F81" s="88">
        <f t="shared" si="7"/>
        <v>-385.87500000000006</v>
      </c>
      <c r="G81" s="92">
        <f t="shared" si="9"/>
        <v>0</v>
      </c>
      <c r="H81" s="88">
        <v>-800</v>
      </c>
      <c r="I81" s="88">
        <f t="shared" si="8"/>
        <v>25</v>
      </c>
      <c r="K81" s="89">
        <v>79</v>
      </c>
      <c r="L81" s="89">
        <f t="shared" si="10"/>
        <v>6825600</v>
      </c>
      <c r="M81" s="89">
        <f t="shared" si="11"/>
        <v>22.729247999999998</v>
      </c>
    </row>
    <row r="82" spans="5:13" x14ac:dyDescent="0.15">
      <c r="E82" s="88">
        <v>129</v>
      </c>
      <c r="F82" s="88">
        <f t="shared" si="7"/>
        <v>-378.56000000000006</v>
      </c>
      <c r="G82" s="92">
        <f t="shared" si="9"/>
        <v>0</v>
      </c>
      <c r="H82" s="88">
        <v>-850</v>
      </c>
      <c r="I82" s="88">
        <f t="shared" si="8"/>
        <v>25</v>
      </c>
      <c r="K82" s="89">
        <v>80</v>
      </c>
      <c r="L82" s="89">
        <f t="shared" si="10"/>
        <v>6912000</v>
      </c>
      <c r="M82" s="89">
        <f t="shared" si="11"/>
        <v>23.016960000000001</v>
      </c>
    </row>
    <row r="83" spans="5:13" x14ac:dyDescent="0.15">
      <c r="E83" s="88">
        <v>128</v>
      </c>
      <c r="F83" s="88">
        <f t="shared" si="7"/>
        <v>-371.31500000000005</v>
      </c>
      <c r="G83" s="92">
        <f t="shared" si="9"/>
        <v>0</v>
      </c>
      <c r="H83" s="92">
        <v>-900</v>
      </c>
      <c r="I83" s="88">
        <f t="shared" si="8"/>
        <v>25</v>
      </c>
      <c r="K83" s="89">
        <v>81</v>
      </c>
      <c r="L83" s="89">
        <f t="shared" si="10"/>
        <v>6998400</v>
      </c>
      <c r="M83" s="89">
        <f t="shared" si="11"/>
        <v>23.304672</v>
      </c>
    </row>
    <row r="84" spans="5:13" x14ac:dyDescent="0.15">
      <c r="E84" s="88">
        <v>127</v>
      </c>
      <c r="F84" s="88">
        <f t="shared" si="7"/>
        <v>-364.14000000000004</v>
      </c>
      <c r="G84" s="92">
        <f t="shared" si="9"/>
        <v>0</v>
      </c>
      <c r="H84" s="88">
        <v>-950</v>
      </c>
      <c r="I84" s="88">
        <f t="shared" si="8"/>
        <v>25</v>
      </c>
      <c r="K84" s="89">
        <v>82</v>
      </c>
      <c r="L84" s="89">
        <f t="shared" si="10"/>
        <v>7084800</v>
      </c>
      <c r="M84" s="89">
        <f t="shared" si="11"/>
        <v>23.592383999999999</v>
      </c>
    </row>
    <row r="85" spans="5:13" x14ac:dyDescent="0.15">
      <c r="E85" s="88">
        <v>126</v>
      </c>
      <c r="F85" s="88">
        <f t="shared" si="7"/>
        <v>-357.03500000000003</v>
      </c>
      <c r="G85" s="92">
        <f t="shared" si="9"/>
        <v>0</v>
      </c>
      <c r="H85" s="88">
        <v>-1000</v>
      </c>
      <c r="I85" s="88">
        <f t="shared" si="8"/>
        <v>25</v>
      </c>
      <c r="K85" s="89">
        <v>83</v>
      </c>
      <c r="L85" s="89">
        <f t="shared" si="10"/>
        <v>7171200</v>
      </c>
      <c r="M85" s="89">
        <f t="shared" si="11"/>
        <v>23.880096000000002</v>
      </c>
    </row>
    <row r="86" spans="5:13" x14ac:dyDescent="0.15">
      <c r="E86" s="88">
        <v>125</v>
      </c>
      <c r="F86" s="88">
        <f t="shared" si="7"/>
        <v>-350.00000000000006</v>
      </c>
      <c r="G86" s="92">
        <f t="shared" si="9"/>
        <v>0</v>
      </c>
      <c r="H86" s="88">
        <v>-1050</v>
      </c>
      <c r="I86" s="88">
        <f t="shared" si="8"/>
        <v>25</v>
      </c>
      <c r="K86" s="89">
        <v>84</v>
      </c>
      <c r="L86" s="89">
        <f t="shared" si="10"/>
        <v>7257600</v>
      </c>
      <c r="M86" s="89">
        <f t="shared" si="11"/>
        <v>24.167808000000001</v>
      </c>
    </row>
    <row r="87" spans="5:13" x14ac:dyDescent="0.15">
      <c r="E87" s="88">
        <v>124</v>
      </c>
      <c r="F87" s="88">
        <f t="shared" si="7"/>
        <v>-343.03500000000003</v>
      </c>
      <c r="G87" s="92">
        <f t="shared" si="9"/>
        <v>0</v>
      </c>
      <c r="H87" s="92">
        <v>-1100</v>
      </c>
      <c r="I87" s="88">
        <f t="shared" si="8"/>
        <v>25</v>
      </c>
      <c r="K87" s="89">
        <v>85</v>
      </c>
      <c r="L87" s="89">
        <f t="shared" si="10"/>
        <v>7344000</v>
      </c>
      <c r="M87" s="89">
        <f t="shared" si="11"/>
        <v>24.45552</v>
      </c>
    </row>
    <row r="88" spans="5:13" x14ac:dyDescent="0.15">
      <c r="E88" s="88">
        <v>123</v>
      </c>
      <c r="F88" s="88">
        <f t="shared" si="7"/>
        <v>-336.14000000000004</v>
      </c>
      <c r="G88" s="92">
        <f t="shared" si="9"/>
        <v>0</v>
      </c>
      <c r="H88" s="88">
        <v>-1150</v>
      </c>
      <c r="I88" s="88">
        <f t="shared" si="8"/>
        <v>25</v>
      </c>
      <c r="K88" s="89">
        <v>86</v>
      </c>
      <c r="L88" s="89">
        <f t="shared" si="10"/>
        <v>7430400</v>
      </c>
      <c r="M88" s="89">
        <f t="shared" si="11"/>
        <v>24.743231999999999</v>
      </c>
    </row>
    <row r="89" spans="5:13" x14ac:dyDescent="0.15">
      <c r="E89" s="88">
        <v>122</v>
      </c>
      <c r="F89" s="88">
        <f t="shared" si="7"/>
        <v>-329.31500000000005</v>
      </c>
      <c r="G89" s="92">
        <f t="shared" si="9"/>
        <v>0</v>
      </c>
      <c r="H89" s="88">
        <v>-1200</v>
      </c>
      <c r="I89" s="88">
        <f t="shared" si="8"/>
        <v>25</v>
      </c>
      <c r="K89" s="89">
        <v>87</v>
      </c>
      <c r="L89" s="89">
        <f t="shared" si="10"/>
        <v>7516800</v>
      </c>
      <c r="M89" s="89">
        <f t="shared" si="11"/>
        <v>25.030944000000002</v>
      </c>
    </row>
    <row r="90" spans="5:13" x14ac:dyDescent="0.15">
      <c r="E90" s="88">
        <v>121</v>
      </c>
      <c r="F90" s="88">
        <f t="shared" si="7"/>
        <v>-322.56000000000006</v>
      </c>
      <c r="G90" s="92">
        <f t="shared" si="9"/>
        <v>0</v>
      </c>
      <c r="H90" s="88">
        <v>-1250</v>
      </c>
      <c r="I90" s="88">
        <f t="shared" si="8"/>
        <v>25</v>
      </c>
      <c r="K90" s="89">
        <v>88</v>
      </c>
      <c r="L90" s="89">
        <f t="shared" si="10"/>
        <v>7603200</v>
      </c>
      <c r="M90" s="89">
        <f t="shared" si="11"/>
        <v>25.318656000000001</v>
      </c>
    </row>
    <row r="91" spans="5:13" x14ac:dyDescent="0.15">
      <c r="E91" s="88">
        <v>120</v>
      </c>
      <c r="F91" s="88">
        <f t="shared" si="7"/>
        <v>-315.87500000000006</v>
      </c>
      <c r="G91" s="92">
        <f t="shared" si="9"/>
        <v>0</v>
      </c>
      <c r="H91" s="92">
        <v>-1300</v>
      </c>
      <c r="I91" s="88">
        <f t="shared" si="8"/>
        <v>25</v>
      </c>
      <c r="K91" s="89">
        <v>89</v>
      </c>
      <c r="L91" s="89">
        <f t="shared" si="10"/>
        <v>7689600</v>
      </c>
      <c r="M91" s="89">
        <f t="shared" si="11"/>
        <v>25.606368</v>
      </c>
    </row>
    <row r="92" spans="5:13" x14ac:dyDescent="0.15">
      <c r="E92" s="88">
        <v>119</v>
      </c>
      <c r="F92" s="88">
        <f t="shared" si="7"/>
        <v>-309.26000000000005</v>
      </c>
      <c r="G92" s="92">
        <f t="shared" si="9"/>
        <v>0</v>
      </c>
      <c r="K92" s="89">
        <v>90</v>
      </c>
      <c r="L92" s="89">
        <f t="shared" si="10"/>
        <v>7776000</v>
      </c>
      <c r="M92" s="89">
        <f t="shared" si="11"/>
        <v>25.894079999999999</v>
      </c>
    </row>
    <row r="93" spans="5:13" x14ac:dyDescent="0.15">
      <c r="E93" s="88">
        <v>118</v>
      </c>
      <c r="F93" s="88">
        <f t="shared" si="7"/>
        <v>-302.71500000000003</v>
      </c>
      <c r="G93" s="92">
        <f t="shared" si="9"/>
        <v>0</v>
      </c>
      <c r="K93" s="89">
        <v>91</v>
      </c>
      <c r="L93" s="89">
        <f t="shared" si="10"/>
        <v>7862400</v>
      </c>
      <c r="M93" s="89">
        <f t="shared" si="11"/>
        <v>26.181792000000002</v>
      </c>
    </row>
    <row r="94" spans="5:13" x14ac:dyDescent="0.15">
      <c r="E94" s="88">
        <v>117</v>
      </c>
      <c r="F94" s="88">
        <f t="shared" si="7"/>
        <v>-296.24</v>
      </c>
      <c r="G94" s="92">
        <f t="shared" si="9"/>
        <v>0</v>
      </c>
      <c r="K94" s="89">
        <v>92</v>
      </c>
      <c r="L94" s="89">
        <f t="shared" si="10"/>
        <v>7948800</v>
      </c>
      <c r="M94" s="89">
        <f t="shared" si="11"/>
        <v>26.469504000000001</v>
      </c>
    </row>
    <row r="95" spans="5:13" x14ac:dyDescent="0.15">
      <c r="E95" s="88">
        <v>116</v>
      </c>
      <c r="F95" s="88">
        <f t="shared" si="7"/>
        <v>-289.83500000000004</v>
      </c>
      <c r="G95" s="92">
        <f t="shared" si="9"/>
        <v>0</v>
      </c>
      <c r="I95" s="88">
        <v>200</v>
      </c>
      <c r="K95" s="89">
        <v>93</v>
      </c>
      <c r="L95" s="89">
        <f t="shared" si="10"/>
        <v>8035200</v>
      </c>
      <c r="M95" s="89">
        <f t="shared" si="11"/>
        <v>26.757216</v>
      </c>
    </row>
    <row r="96" spans="5:13" x14ac:dyDescent="0.15">
      <c r="E96" s="88">
        <v>115</v>
      </c>
      <c r="F96" s="88">
        <f t="shared" si="7"/>
        <v>-283.5</v>
      </c>
      <c r="G96" s="92">
        <f t="shared" si="9"/>
        <v>0</v>
      </c>
      <c r="H96" s="92"/>
      <c r="I96" s="88">
        <v>150</v>
      </c>
      <c r="K96" s="89">
        <v>94</v>
      </c>
      <c r="L96" s="89">
        <f t="shared" si="10"/>
        <v>8121600</v>
      </c>
      <c r="M96" s="89">
        <f t="shared" si="11"/>
        <v>27.044927999999999</v>
      </c>
    </row>
    <row r="97" spans="5:13" x14ac:dyDescent="0.15">
      <c r="E97" s="88">
        <v>114</v>
      </c>
      <c r="F97" s="88">
        <f t="shared" si="7"/>
        <v>-277.23500000000001</v>
      </c>
      <c r="G97" s="92">
        <f t="shared" si="9"/>
        <v>0</v>
      </c>
      <c r="H97" s="92"/>
      <c r="I97" s="88">
        <v>100</v>
      </c>
      <c r="K97" s="89">
        <v>95</v>
      </c>
      <c r="L97" s="89">
        <f t="shared" si="10"/>
        <v>8208000</v>
      </c>
      <c r="M97" s="89">
        <f t="shared" si="11"/>
        <v>27.332640000000001</v>
      </c>
    </row>
    <row r="98" spans="5:13" x14ac:dyDescent="0.15">
      <c r="E98" s="88">
        <v>113</v>
      </c>
      <c r="F98" s="88">
        <f t="shared" si="7"/>
        <v>-271.04000000000002</v>
      </c>
      <c r="G98" s="92">
        <f t="shared" si="9"/>
        <v>0</v>
      </c>
      <c r="H98" s="92"/>
      <c r="I98" s="88">
        <v>50</v>
      </c>
      <c r="K98" s="89">
        <v>96</v>
      </c>
      <c r="L98" s="89">
        <f t="shared" si="10"/>
        <v>8294400</v>
      </c>
      <c r="M98" s="89">
        <f t="shared" si="11"/>
        <v>27.620352</v>
      </c>
    </row>
    <row r="99" spans="5:13" x14ac:dyDescent="0.15">
      <c r="E99" s="88">
        <v>112</v>
      </c>
      <c r="F99" s="88">
        <f t="shared" si="7"/>
        <v>-264.91500000000002</v>
      </c>
      <c r="G99" s="92">
        <f t="shared" si="9"/>
        <v>0</v>
      </c>
      <c r="H99" s="92"/>
      <c r="I99" s="88">
        <v>0</v>
      </c>
      <c r="K99" s="89">
        <v>97</v>
      </c>
      <c r="L99" s="89">
        <f t="shared" si="10"/>
        <v>8380800</v>
      </c>
      <c r="M99" s="89">
        <f t="shared" si="11"/>
        <v>27.908064</v>
      </c>
    </row>
    <row r="100" spans="5:13" x14ac:dyDescent="0.15">
      <c r="E100" s="88">
        <v>111</v>
      </c>
      <c r="F100" s="88">
        <f t="shared" si="7"/>
        <v>-258.86</v>
      </c>
      <c r="G100" s="92">
        <f t="shared" si="9"/>
        <v>0</v>
      </c>
      <c r="H100" s="92"/>
      <c r="I100" s="88">
        <v>-50</v>
      </c>
      <c r="K100" s="89">
        <v>98</v>
      </c>
      <c r="L100" s="89">
        <f t="shared" si="10"/>
        <v>8467200</v>
      </c>
      <c r="M100" s="89">
        <f t="shared" si="11"/>
        <v>28.195775999999999</v>
      </c>
    </row>
    <row r="101" spans="5:13" x14ac:dyDescent="0.15">
      <c r="E101" s="88">
        <v>110</v>
      </c>
      <c r="F101" s="88">
        <f t="shared" si="7"/>
        <v>-252.87500000000003</v>
      </c>
      <c r="G101" s="92">
        <f t="shared" si="9"/>
        <v>0</v>
      </c>
      <c r="H101" s="92"/>
      <c r="I101" s="88">
        <v>-100</v>
      </c>
      <c r="K101" s="89">
        <v>99</v>
      </c>
      <c r="L101" s="89">
        <f t="shared" si="10"/>
        <v>8553600</v>
      </c>
      <c r="M101" s="89">
        <f t="shared" si="11"/>
        <v>28.483488000000001</v>
      </c>
    </row>
    <row r="102" spans="5:13" x14ac:dyDescent="0.15">
      <c r="E102" s="88">
        <v>109</v>
      </c>
      <c r="F102" s="88">
        <f t="shared" si="7"/>
        <v>-246.96000000000004</v>
      </c>
      <c r="G102" s="92">
        <f t="shared" si="9"/>
        <v>0</v>
      </c>
      <c r="H102" s="92"/>
      <c r="I102" s="92"/>
      <c r="K102" s="89">
        <v>100</v>
      </c>
      <c r="L102" s="89">
        <f t="shared" si="10"/>
        <v>8640000</v>
      </c>
      <c r="M102" s="89">
        <f t="shared" si="11"/>
        <v>28.7712</v>
      </c>
    </row>
    <row r="103" spans="5:13" x14ac:dyDescent="0.15">
      <c r="E103" s="88">
        <v>108</v>
      </c>
      <c r="F103" s="88">
        <f t="shared" si="7"/>
        <v>-241.11500000000001</v>
      </c>
      <c r="G103" s="92">
        <f t="shared" si="9"/>
        <v>0</v>
      </c>
      <c r="K103" s="89"/>
      <c r="L103" s="89"/>
      <c r="M103" s="89"/>
    </row>
    <row r="104" spans="5:13" x14ac:dyDescent="0.15">
      <c r="E104" s="88">
        <v>107</v>
      </c>
      <c r="F104" s="88">
        <f t="shared" si="7"/>
        <v>-235.34000000000003</v>
      </c>
      <c r="G104" s="92">
        <f t="shared" si="9"/>
        <v>0</v>
      </c>
      <c r="K104" s="89"/>
      <c r="L104" s="89"/>
      <c r="M104" s="89"/>
    </row>
    <row r="105" spans="5:13" x14ac:dyDescent="0.15">
      <c r="E105" s="88">
        <v>106</v>
      </c>
      <c r="F105" s="88">
        <f t="shared" si="7"/>
        <v>-229.63500000000002</v>
      </c>
      <c r="G105" s="92">
        <f t="shared" si="9"/>
        <v>0</v>
      </c>
      <c r="K105" s="89"/>
      <c r="L105" s="89"/>
      <c r="M105" s="89"/>
    </row>
    <row r="106" spans="5:13" x14ac:dyDescent="0.15">
      <c r="E106" s="88">
        <v>105</v>
      </c>
      <c r="F106" s="88">
        <f t="shared" si="7"/>
        <v>-224.00000000000003</v>
      </c>
      <c r="G106" s="92">
        <f t="shared" si="9"/>
        <v>0</v>
      </c>
      <c r="K106" s="89"/>
      <c r="L106" s="89"/>
      <c r="M106" s="89"/>
    </row>
    <row r="107" spans="5:13" x14ac:dyDescent="0.15">
      <c r="E107" s="88">
        <v>104</v>
      </c>
      <c r="F107" s="88">
        <f t="shared" si="7"/>
        <v>-218.43500000000003</v>
      </c>
      <c r="G107" s="92">
        <f t="shared" si="9"/>
        <v>0</v>
      </c>
      <c r="K107" s="89"/>
      <c r="L107" s="89"/>
      <c r="M107" s="89"/>
    </row>
    <row r="108" spans="5:13" x14ac:dyDescent="0.15">
      <c r="E108" s="88">
        <v>103</v>
      </c>
      <c r="F108" s="88">
        <f t="shared" si="7"/>
        <v>-212.94000000000003</v>
      </c>
      <c r="G108" s="92">
        <f t="shared" si="9"/>
        <v>0</v>
      </c>
      <c r="K108" s="89"/>
      <c r="L108" s="89"/>
      <c r="M108" s="89"/>
    </row>
    <row r="109" spans="5:13" x14ac:dyDescent="0.15">
      <c r="E109" s="88">
        <v>102</v>
      </c>
      <c r="F109" s="88">
        <f t="shared" si="7"/>
        <v>-207.51500000000001</v>
      </c>
      <c r="G109" s="92">
        <f t="shared" si="9"/>
        <v>0</v>
      </c>
      <c r="K109" s="89"/>
      <c r="L109" s="89"/>
      <c r="M109" s="89"/>
    </row>
    <row r="110" spans="5:13" x14ac:dyDescent="0.15">
      <c r="E110" s="88">
        <v>101</v>
      </c>
      <c r="F110" s="88">
        <f t="shared" si="7"/>
        <v>-202.16000000000003</v>
      </c>
      <c r="G110" s="92">
        <f t="shared" si="9"/>
        <v>0</v>
      </c>
      <c r="K110" s="89"/>
      <c r="L110" s="89"/>
      <c r="M110" s="89"/>
    </row>
    <row r="111" spans="5:13" x14ac:dyDescent="0.15">
      <c r="E111" s="88">
        <v>100</v>
      </c>
      <c r="F111" s="88">
        <f t="shared" si="7"/>
        <v>-196.87500000000003</v>
      </c>
      <c r="G111" s="92">
        <f t="shared" si="9"/>
        <v>0</v>
      </c>
      <c r="K111" s="89"/>
      <c r="L111" s="89"/>
      <c r="M111" s="89"/>
    </row>
    <row r="112" spans="5:13" x14ac:dyDescent="0.15">
      <c r="E112" s="88">
        <v>99</v>
      </c>
      <c r="F112" s="88">
        <f t="shared" si="7"/>
        <v>-191.66000000000003</v>
      </c>
      <c r="G112" s="92">
        <f t="shared" si="9"/>
        <v>0</v>
      </c>
      <c r="K112" s="89"/>
      <c r="L112" s="89"/>
      <c r="M112" s="89"/>
    </row>
    <row r="113" spans="5:13" x14ac:dyDescent="0.15">
      <c r="E113" s="88">
        <v>98</v>
      </c>
      <c r="F113" s="88">
        <f t="shared" si="7"/>
        <v>-186.51500000000001</v>
      </c>
      <c r="G113" s="92">
        <f t="shared" si="9"/>
        <v>0</v>
      </c>
      <c r="K113" s="89"/>
      <c r="L113" s="89"/>
      <c r="M113" s="89"/>
    </row>
    <row r="114" spans="5:13" x14ac:dyDescent="0.15">
      <c r="E114" s="88">
        <v>97</v>
      </c>
      <c r="F114" s="88">
        <f t="shared" si="7"/>
        <v>-181.44000000000003</v>
      </c>
      <c r="G114" s="92">
        <f t="shared" si="9"/>
        <v>0</v>
      </c>
      <c r="K114" s="89"/>
      <c r="L114" s="89"/>
      <c r="M114" s="89"/>
    </row>
    <row r="115" spans="5:13" x14ac:dyDescent="0.15">
      <c r="E115" s="88">
        <v>96</v>
      </c>
      <c r="F115" s="88">
        <f t="shared" si="7"/>
        <v>-176.43500000000003</v>
      </c>
      <c r="G115" s="92">
        <f t="shared" si="9"/>
        <v>0</v>
      </c>
      <c r="K115" s="89"/>
      <c r="L115" s="89"/>
      <c r="M115" s="89"/>
    </row>
    <row r="116" spans="5:13" x14ac:dyDescent="0.15">
      <c r="E116" s="88">
        <v>95</v>
      </c>
      <c r="F116" s="88">
        <f t="shared" si="7"/>
        <v>-171.50000000000003</v>
      </c>
      <c r="G116" s="92">
        <f t="shared" si="9"/>
        <v>0</v>
      </c>
      <c r="K116" s="89"/>
      <c r="L116" s="89"/>
      <c r="M116" s="89"/>
    </row>
    <row r="117" spans="5:13" x14ac:dyDescent="0.15">
      <c r="E117" s="88">
        <v>94</v>
      </c>
      <c r="F117" s="88">
        <f t="shared" si="7"/>
        <v>-166.63500000000002</v>
      </c>
      <c r="G117" s="92">
        <f t="shared" si="9"/>
        <v>0</v>
      </c>
      <c r="K117" s="89"/>
      <c r="L117" s="89"/>
      <c r="M117" s="89"/>
    </row>
    <row r="118" spans="5:13" x14ac:dyDescent="0.15">
      <c r="E118" s="88">
        <v>93</v>
      </c>
      <c r="F118" s="88">
        <f t="shared" si="7"/>
        <v>-161.84</v>
      </c>
      <c r="G118" s="92">
        <f t="shared" si="9"/>
        <v>0</v>
      </c>
      <c r="K118" s="89"/>
      <c r="L118" s="89"/>
      <c r="M118" s="89"/>
    </row>
    <row r="119" spans="5:13" x14ac:dyDescent="0.15">
      <c r="E119" s="88">
        <v>92</v>
      </c>
      <c r="F119" s="88">
        <f t="shared" si="7"/>
        <v>-157.11500000000001</v>
      </c>
      <c r="G119" s="92">
        <f t="shared" si="9"/>
        <v>0</v>
      </c>
      <c r="K119" s="89"/>
      <c r="L119" s="89"/>
      <c r="M119" s="89"/>
    </row>
    <row r="120" spans="5:13" x14ac:dyDescent="0.15">
      <c r="E120" s="88">
        <v>91</v>
      </c>
      <c r="F120" s="88">
        <f t="shared" si="7"/>
        <v>-152.46</v>
      </c>
      <c r="G120" s="92">
        <f t="shared" si="9"/>
        <v>0</v>
      </c>
      <c r="K120" s="89"/>
      <c r="L120" s="89"/>
      <c r="M120" s="89"/>
    </row>
    <row r="121" spans="5:13" x14ac:dyDescent="0.15">
      <c r="E121" s="88">
        <v>90</v>
      </c>
      <c r="F121" s="88">
        <f t="shared" si="7"/>
        <v>-147.875</v>
      </c>
      <c r="G121" s="92">
        <f t="shared" si="9"/>
        <v>0</v>
      </c>
      <c r="K121" s="89"/>
      <c r="L121" s="89"/>
      <c r="M121" s="89"/>
    </row>
    <row r="122" spans="5:13" x14ac:dyDescent="0.15">
      <c r="E122" s="88">
        <v>89</v>
      </c>
      <c r="F122" s="88">
        <f t="shared" si="7"/>
        <v>-143.36000000000001</v>
      </c>
      <c r="G122" s="92">
        <f t="shared" si="9"/>
        <v>0</v>
      </c>
      <c r="K122" s="89"/>
      <c r="L122" s="89"/>
      <c r="M122" s="89"/>
    </row>
    <row r="123" spans="5:13" x14ac:dyDescent="0.15">
      <c r="E123" s="88">
        <v>88</v>
      </c>
      <c r="F123" s="88">
        <f t="shared" si="7"/>
        <v>-138.91500000000002</v>
      </c>
      <c r="G123" s="92">
        <f t="shared" si="9"/>
        <v>0</v>
      </c>
      <c r="K123" s="89"/>
      <c r="L123" s="89"/>
      <c r="M123" s="89"/>
    </row>
    <row r="124" spans="5:13" x14ac:dyDescent="0.15">
      <c r="E124" s="88">
        <v>87</v>
      </c>
      <c r="F124" s="88">
        <f t="shared" si="7"/>
        <v>-134.54000000000002</v>
      </c>
      <c r="G124" s="92">
        <f t="shared" si="9"/>
        <v>0</v>
      </c>
      <c r="K124" s="89"/>
      <c r="L124" s="89"/>
      <c r="M124" s="89"/>
    </row>
    <row r="125" spans="5:13" x14ac:dyDescent="0.15">
      <c r="E125" s="88">
        <v>86</v>
      </c>
      <c r="F125" s="88">
        <f t="shared" si="7"/>
        <v>-130.23500000000001</v>
      </c>
      <c r="G125" s="92">
        <f t="shared" si="9"/>
        <v>0</v>
      </c>
      <c r="K125" s="89"/>
      <c r="L125" s="89"/>
      <c r="M125" s="89"/>
    </row>
    <row r="126" spans="5:13" x14ac:dyDescent="0.15">
      <c r="E126" s="88">
        <v>85</v>
      </c>
      <c r="F126" s="88">
        <f t="shared" ref="F126:F189" si="12">-0.035*(25-E126)^2</f>
        <v>-126.00000000000001</v>
      </c>
      <c r="G126" s="92">
        <f t="shared" si="9"/>
        <v>0</v>
      </c>
      <c r="K126" s="89"/>
      <c r="L126" s="89"/>
      <c r="M126" s="89"/>
    </row>
    <row r="127" spans="5:13" x14ac:dyDescent="0.15">
      <c r="E127" s="88">
        <v>84</v>
      </c>
      <c r="F127" s="88">
        <f t="shared" si="12"/>
        <v>-121.83500000000001</v>
      </c>
      <c r="G127" s="92">
        <f t="shared" ref="G127:G190" si="13">G126</f>
        <v>0</v>
      </c>
      <c r="K127" s="89"/>
      <c r="L127" s="89"/>
      <c r="M127" s="89"/>
    </row>
    <row r="128" spans="5:13" x14ac:dyDescent="0.15">
      <c r="E128" s="88">
        <v>83</v>
      </c>
      <c r="F128" s="88">
        <f t="shared" si="12"/>
        <v>-117.74000000000001</v>
      </c>
      <c r="G128" s="92">
        <f t="shared" si="13"/>
        <v>0</v>
      </c>
      <c r="K128" s="89"/>
      <c r="L128" s="89"/>
      <c r="M128" s="89"/>
    </row>
    <row r="129" spans="5:13" x14ac:dyDescent="0.15">
      <c r="E129" s="88">
        <v>82</v>
      </c>
      <c r="F129" s="88">
        <f t="shared" si="12"/>
        <v>-113.71500000000002</v>
      </c>
      <c r="G129" s="92">
        <f t="shared" si="13"/>
        <v>0</v>
      </c>
      <c r="K129" s="89"/>
      <c r="L129" s="89"/>
      <c r="M129" s="89"/>
    </row>
    <row r="130" spans="5:13" x14ac:dyDescent="0.15">
      <c r="E130" s="88">
        <v>81</v>
      </c>
      <c r="F130" s="88">
        <f t="shared" si="12"/>
        <v>-109.76</v>
      </c>
      <c r="G130" s="92">
        <f t="shared" si="13"/>
        <v>0</v>
      </c>
      <c r="K130" s="89"/>
      <c r="L130" s="89"/>
      <c r="M130" s="89"/>
    </row>
    <row r="131" spans="5:13" x14ac:dyDescent="0.15">
      <c r="E131" s="88">
        <v>80</v>
      </c>
      <c r="F131" s="88">
        <f t="shared" si="12"/>
        <v>-105.87500000000001</v>
      </c>
      <c r="G131" s="92">
        <f t="shared" si="13"/>
        <v>0</v>
      </c>
      <c r="K131" s="89"/>
      <c r="L131" s="89"/>
      <c r="M131" s="89"/>
    </row>
    <row r="132" spans="5:13" x14ac:dyDescent="0.15">
      <c r="E132" s="88">
        <v>79</v>
      </c>
      <c r="F132" s="88">
        <f t="shared" si="12"/>
        <v>-102.06000000000002</v>
      </c>
      <c r="G132" s="92">
        <f t="shared" si="13"/>
        <v>0</v>
      </c>
      <c r="K132" s="89"/>
      <c r="L132" s="89"/>
      <c r="M132" s="89"/>
    </row>
    <row r="133" spans="5:13" x14ac:dyDescent="0.15">
      <c r="E133" s="88">
        <v>78</v>
      </c>
      <c r="F133" s="88">
        <f t="shared" si="12"/>
        <v>-98.315000000000012</v>
      </c>
      <c r="G133" s="92">
        <f t="shared" si="13"/>
        <v>0</v>
      </c>
      <c r="K133" s="89"/>
      <c r="L133" s="89"/>
      <c r="M133" s="89"/>
    </row>
    <row r="134" spans="5:13" x14ac:dyDescent="0.15">
      <c r="E134" s="88">
        <v>77</v>
      </c>
      <c r="F134" s="88">
        <f t="shared" si="12"/>
        <v>-94.640000000000015</v>
      </c>
      <c r="G134" s="92">
        <f t="shared" si="13"/>
        <v>0</v>
      </c>
      <c r="K134" s="89"/>
      <c r="L134" s="89"/>
      <c r="M134" s="89"/>
    </row>
    <row r="135" spans="5:13" x14ac:dyDescent="0.15">
      <c r="E135" s="88">
        <v>76</v>
      </c>
      <c r="F135" s="88">
        <f t="shared" si="12"/>
        <v>-91.035000000000011</v>
      </c>
      <c r="G135" s="92">
        <f t="shared" si="13"/>
        <v>0</v>
      </c>
      <c r="K135" s="89"/>
      <c r="L135" s="89"/>
      <c r="M135" s="89"/>
    </row>
    <row r="136" spans="5:13" x14ac:dyDescent="0.15">
      <c r="E136" s="88">
        <v>75</v>
      </c>
      <c r="F136" s="88">
        <f t="shared" si="12"/>
        <v>-87.500000000000014</v>
      </c>
      <c r="G136" s="92">
        <f t="shared" si="13"/>
        <v>0</v>
      </c>
      <c r="K136" s="89"/>
      <c r="L136" s="89"/>
      <c r="M136" s="89"/>
    </row>
    <row r="137" spans="5:13" x14ac:dyDescent="0.15">
      <c r="E137" s="88">
        <v>74</v>
      </c>
      <c r="F137" s="88">
        <f t="shared" si="12"/>
        <v>-84.035000000000011</v>
      </c>
      <c r="G137" s="92">
        <f t="shared" si="13"/>
        <v>0</v>
      </c>
      <c r="K137" s="89"/>
      <c r="L137" s="89"/>
      <c r="M137" s="89"/>
    </row>
    <row r="138" spans="5:13" x14ac:dyDescent="0.15">
      <c r="E138" s="88">
        <v>73</v>
      </c>
      <c r="F138" s="88">
        <f t="shared" si="12"/>
        <v>-80.640000000000015</v>
      </c>
      <c r="G138" s="92">
        <f t="shared" si="13"/>
        <v>0</v>
      </c>
      <c r="K138" s="89"/>
      <c r="L138" s="89"/>
      <c r="M138" s="89"/>
    </row>
    <row r="139" spans="5:13" x14ac:dyDescent="0.15">
      <c r="E139" s="88">
        <v>72</v>
      </c>
      <c r="F139" s="88">
        <f t="shared" si="12"/>
        <v>-77.315000000000012</v>
      </c>
      <c r="G139" s="92">
        <f t="shared" si="13"/>
        <v>0</v>
      </c>
      <c r="K139" s="89"/>
      <c r="L139" s="89"/>
      <c r="M139" s="89"/>
    </row>
    <row r="140" spans="5:13" x14ac:dyDescent="0.15">
      <c r="E140" s="88">
        <v>71</v>
      </c>
      <c r="F140" s="88">
        <f t="shared" si="12"/>
        <v>-74.06</v>
      </c>
      <c r="G140" s="92">
        <f t="shared" si="13"/>
        <v>0</v>
      </c>
      <c r="K140" s="89"/>
      <c r="L140" s="89"/>
      <c r="M140" s="89"/>
    </row>
    <row r="141" spans="5:13" x14ac:dyDescent="0.15">
      <c r="E141" s="88">
        <v>70</v>
      </c>
      <c r="F141" s="88">
        <f t="shared" si="12"/>
        <v>-70.875</v>
      </c>
      <c r="G141" s="92">
        <f t="shared" si="13"/>
        <v>0</v>
      </c>
      <c r="K141" s="89"/>
      <c r="L141" s="89"/>
      <c r="M141" s="89"/>
    </row>
    <row r="142" spans="5:13" x14ac:dyDescent="0.15">
      <c r="E142" s="88">
        <v>69</v>
      </c>
      <c r="F142" s="88">
        <f t="shared" si="12"/>
        <v>-67.760000000000005</v>
      </c>
      <c r="G142" s="92">
        <f t="shared" si="13"/>
        <v>0</v>
      </c>
      <c r="K142" s="89"/>
      <c r="L142" s="89"/>
      <c r="M142" s="89"/>
    </row>
    <row r="143" spans="5:13" x14ac:dyDescent="0.15">
      <c r="E143" s="88">
        <v>68</v>
      </c>
      <c r="F143" s="88">
        <f t="shared" si="12"/>
        <v>-64.715000000000003</v>
      </c>
      <c r="G143" s="92">
        <f t="shared" si="13"/>
        <v>0</v>
      </c>
    </row>
    <row r="144" spans="5:13" x14ac:dyDescent="0.15">
      <c r="E144" s="88">
        <v>67</v>
      </c>
      <c r="F144" s="88">
        <f t="shared" si="12"/>
        <v>-61.740000000000009</v>
      </c>
      <c r="G144" s="92">
        <f t="shared" si="13"/>
        <v>0</v>
      </c>
    </row>
    <row r="145" spans="5:7" x14ac:dyDescent="0.15">
      <c r="E145" s="88">
        <v>66</v>
      </c>
      <c r="F145" s="88">
        <f t="shared" si="12"/>
        <v>-58.835000000000008</v>
      </c>
      <c r="G145" s="92">
        <f t="shared" si="13"/>
        <v>0</v>
      </c>
    </row>
    <row r="146" spans="5:7" x14ac:dyDescent="0.15">
      <c r="E146" s="88">
        <v>65</v>
      </c>
      <c r="F146" s="88">
        <f t="shared" si="12"/>
        <v>-56.000000000000007</v>
      </c>
      <c r="G146" s="92">
        <f t="shared" si="13"/>
        <v>0</v>
      </c>
    </row>
    <row r="147" spans="5:7" x14ac:dyDescent="0.15">
      <c r="E147" s="88">
        <v>64</v>
      </c>
      <c r="F147" s="88">
        <f t="shared" si="12"/>
        <v>-53.235000000000007</v>
      </c>
      <c r="G147" s="92">
        <f t="shared" si="13"/>
        <v>0</v>
      </c>
    </row>
    <row r="148" spans="5:7" x14ac:dyDescent="0.15">
      <c r="E148" s="88">
        <v>63</v>
      </c>
      <c r="F148" s="88">
        <f t="shared" si="12"/>
        <v>-50.540000000000006</v>
      </c>
      <c r="G148" s="92">
        <f t="shared" si="13"/>
        <v>0</v>
      </c>
    </row>
    <row r="149" spans="5:7" x14ac:dyDescent="0.15">
      <c r="E149" s="88">
        <v>62</v>
      </c>
      <c r="F149" s="88">
        <f t="shared" si="12"/>
        <v>-47.915000000000006</v>
      </c>
      <c r="G149" s="92">
        <f t="shared" si="13"/>
        <v>0</v>
      </c>
    </row>
    <row r="150" spans="5:7" x14ac:dyDescent="0.15">
      <c r="E150" s="88">
        <v>61</v>
      </c>
      <c r="F150" s="88">
        <f t="shared" si="12"/>
        <v>-45.360000000000007</v>
      </c>
      <c r="G150" s="92">
        <f t="shared" si="13"/>
        <v>0</v>
      </c>
    </row>
    <row r="151" spans="5:7" x14ac:dyDescent="0.15">
      <c r="E151" s="88">
        <v>60</v>
      </c>
      <c r="F151" s="88">
        <f t="shared" si="12"/>
        <v>-42.875000000000007</v>
      </c>
      <c r="G151" s="92">
        <f t="shared" si="13"/>
        <v>0</v>
      </c>
    </row>
    <row r="152" spans="5:7" x14ac:dyDescent="0.15">
      <c r="E152" s="88">
        <v>59</v>
      </c>
      <c r="F152" s="88">
        <f t="shared" si="12"/>
        <v>-40.46</v>
      </c>
      <c r="G152" s="92">
        <f t="shared" si="13"/>
        <v>0</v>
      </c>
    </row>
    <row r="153" spans="5:7" x14ac:dyDescent="0.15">
      <c r="E153" s="88">
        <v>58</v>
      </c>
      <c r="F153" s="88">
        <f t="shared" si="12"/>
        <v>-38.115000000000002</v>
      </c>
      <c r="G153" s="92">
        <f t="shared" si="13"/>
        <v>0</v>
      </c>
    </row>
    <row r="154" spans="5:7" x14ac:dyDescent="0.15">
      <c r="E154" s="88">
        <v>57</v>
      </c>
      <c r="F154" s="88">
        <f t="shared" si="12"/>
        <v>-35.840000000000003</v>
      </c>
      <c r="G154" s="92">
        <f t="shared" si="13"/>
        <v>0</v>
      </c>
    </row>
    <row r="155" spans="5:7" x14ac:dyDescent="0.15">
      <c r="E155" s="88">
        <v>56</v>
      </c>
      <c r="F155" s="88">
        <f t="shared" si="12"/>
        <v>-33.635000000000005</v>
      </c>
      <c r="G155" s="92">
        <f t="shared" si="13"/>
        <v>0</v>
      </c>
    </row>
    <row r="156" spans="5:7" x14ac:dyDescent="0.15">
      <c r="E156" s="88">
        <v>55</v>
      </c>
      <c r="F156" s="88">
        <f t="shared" si="12"/>
        <v>-31.500000000000004</v>
      </c>
      <c r="G156" s="92">
        <f t="shared" si="13"/>
        <v>0</v>
      </c>
    </row>
    <row r="157" spans="5:7" x14ac:dyDescent="0.15">
      <c r="E157" s="88">
        <v>54</v>
      </c>
      <c r="F157" s="88">
        <f t="shared" si="12"/>
        <v>-29.435000000000002</v>
      </c>
      <c r="G157" s="92">
        <f t="shared" si="13"/>
        <v>0</v>
      </c>
    </row>
    <row r="158" spans="5:7" x14ac:dyDescent="0.15">
      <c r="E158" s="88">
        <v>53</v>
      </c>
      <c r="F158" s="88">
        <f t="shared" si="12"/>
        <v>-27.44</v>
      </c>
      <c r="G158" s="92">
        <f t="shared" si="13"/>
        <v>0</v>
      </c>
    </row>
    <row r="159" spans="5:7" x14ac:dyDescent="0.15">
      <c r="E159" s="88">
        <v>52</v>
      </c>
      <c r="F159" s="88">
        <f t="shared" si="12"/>
        <v>-25.515000000000004</v>
      </c>
      <c r="G159" s="92">
        <f t="shared" si="13"/>
        <v>0</v>
      </c>
    </row>
    <row r="160" spans="5:7" x14ac:dyDescent="0.15">
      <c r="E160" s="88">
        <v>51</v>
      </c>
      <c r="F160" s="88">
        <f t="shared" si="12"/>
        <v>-23.660000000000004</v>
      </c>
      <c r="G160" s="92">
        <f t="shared" si="13"/>
        <v>0</v>
      </c>
    </row>
    <row r="161" spans="5:7" x14ac:dyDescent="0.15">
      <c r="E161" s="88">
        <v>50</v>
      </c>
      <c r="F161" s="88">
        <f t="shared" si="12"/>
        <v>-21.875000000000004</v>
      </c>
      <c r="G161" s="92">
        <f t="shared" si="13"/>
        <v>0</v>
      </c>
    </row>
    <row r="162" spans="5:7" x14ac:dyDescent="0.15">
      <c r="E162" s="88">
        <v>49</v>
      </c>
      <c r="F162" s="88">
        <f t="shared" si="12"/>
        <v>-20.160000000000004</v>
      </c>
      <c r="G162" s="92">
        <f t="shared" si="13"/>
        <v>0</v>
      </c>
    </row>
    <row r="163" spans="5:7" x14ac:dyDescent="0.15">
      <c r="E163" s="88">
        <v>48</v>
      </c>
      <c r="F163" s="88">
        <f t="shared" si="12"/>
        <v>-18.515000000000001</v>
      </c>
      <c r="G163" s="92">
        <f t="shared" si="13"/>
        <v>0</v>
      </c>
    </row>
    <row r="164" spans="5:7" x14ac:dyDescent="0.15">
      <c r="E164" s="88">
        <v>47</v>
      </c>
      <c r="F164" s="88">
        <f t="shared" si="12"/>
        <v>-16.940000000000001</v>
      </c>
      <c r="G164" s="92">
        <f t="shared" si="13"/>
        <v>0</v>
      </c>
    </row>
    <row r="165" spans="5:7" x14ac:dyDescent="0.15">
      <c r="E165" s="88">
        <v>46</v>
      </c>
      <c r="F165" s="88">
        <f t="shared" si="12"/>
        <v>-15.435000000000002</v>
      </c>
      <c r="G165" s="92">
        <f t="shared" si="13"/>
        <v>0</v>
      </c>
    </row>
    <row r="166" spans="5:7" x14ac:dyDescent="0.15">
      <c r="E166" s="88">
        <v>45</v>
      </c>
      <c r="F166" s="88">
        <f t="shared" si="12"/>
        <v>-14.000000000000002</v>
      </c>
      <c r="G166" s="92">
        <f t="shared" si="13"/>
        <v>0</v>
      </c>
    </row>
    <row r="167" spans="5:7" x14ac:dyDescent="0.15">
      <c r="E167" s="88">
        <v>44</v>
      </c>
      <c r="F167" s="88">
        <f t="shared" si="12"/>
        <v>-12.635000000000002</v>
      </c>
      <c r="G167" s="92">
        <f t="shared" si="13"/>
        <v>0</v>
      </c>
    </row>
    <row r="168" spans="5:7" x14ac:dyDescent="0.15">
      <c r="E168" s="88">
        <v>43</v>
      </c>
      <c r="F168" s="88">
        <f t="shared" si="12"/>
        <v>-11.340000000000002</v>
      </c>
      <c r="G168" s="92">
        <f t="shared" si="13"/>
        <v>0</v>
      </c>
    </row>
    <row r="169" spans="5:7" x14ac:dyDescent="0.15">
      <c r="E169" s="88">
        <v>42</v>
      </c>
      <c r="F169" s="88">
        <f t="shared" si="12"/>
        <v>-10.115</v>
      </c>
      <c r="G169" s="92">
        <f t="shared" si="13"/>
        <v>0</v>
      </c>
    </row>
    <row r="170" spans="5:7" x14ac:dyDescent="0.15">
      <c r="E170" s="88">
        <v>41</v>
      </c>
      <c r="F170" s="88">
        <f t="shared" si="12"/>
        <v>-8.9600000000000009</v>
      </c>
      <c r="G170" s="92">
        <f t="shared" si="13"/>
        <v>0</v>
      </c>
    </row>
    <row r="171" spans="5:7" x14ac:dyDescent="0.15">
      <c r="E171" s="88">
        <v>40</v>
      </c>
      <c r="F171" s="88">
        <f t="shared" si="12"/>
        <v>-7.8750000000000009</v>
      </c>
      <c r="G171" s="92">
        <f t="shared" si="13"/>
        <v>0</v>
      </c>
    </row>
    <row r="172" spans="5:7" x14ac:dyDescent="0.15">
      <c r="E172" s="88">
        <v>39</v>
      </c>
      <c r="F172" s="88">
        <f t="shared" si="12"/>
        <v>-6.86</v>
      </c>
      <c r="G172" s="92">
        <f t="shared" si="13"/>
        <v>0</v>
      </c>
    </row>
    <row r="173" spans="5:7" x14ac:dyDescent="0.15">
      <c r="E173" s="88">
        <v>38</v>
      </c>
      <c r="F173" s="88">
        <f t="shared" si="12"/>
        <v>-5.9150000000000009</v>
      </c>
      <c r="G173" s="92">
        <f t="shared" si="13"/>
        <v>0</v>
      </c>
    </row>
    <row r="174" spans="5:7" x14ac:dyDescent="0.15">
      <c r="E174" s="88">
        <v>37</v>
      </c>
      <c r="F174" s="88">
        <f t="shared" si="12"/>
        <v>-5.0400000000000009</v>
      </c>
      <c r="G174" s="92">
        <f t="shared" si="13"/>
        <v>0</v>
      </c>
    </row>
    <row r="175" spans="5:7" x14ac:dyDescent="0.15">
      <c r="E175" s="88">
        <v>36</v>
      </c>
      <c r="F175" s="88">
        <f t="shared" si="12"/>
        <v>-4.2350000000000003</v>
      </c>
      <c r="G175" s="92">
        <f t="shared" si="13"/>
        <v>0</v>
      </c>
    </row>
    <row r="176" spans="5:7" x14ac:dyDescent="0.15">
      <c r="E176" s="88">
        <v>35</v>
      </c>
      <c r="F176" s="88">
        <f t="shared" si="12"/>
        <v>-3.5000000000000004</v>
      </c>
      <c r="G176" s="92">
        <f t="shared" si="13"/>
        <v>0</v>
      </c>
    </row>
    <row r="177" spans="5:7" x14ac:dyDescent="0.15">
      <c r="E177" s="88">
        <v>34</v>
      </c>
      <c r="F177" s="88">
        <f t="shared" si="12"/>
        <v>-2.8350000000000004</v>
      </c>
      <c r="G177" s="92">
        <f t="shared" si="13"/>
        <v>0</v>
      </c>
    </row>
    <row r="178" spans="5:7" x14ac:dyDescent="0.15">
      <c r="E178" s="88">
        <v>33</v>
      </c>
      <c r="F178" s="88">
        <f t="shared" si="12"/>
        <v>-2.2400000000000002</v>
      </c>
      <c r="G178" s="92">
        <f t="shared" si="13"/>
        <v>0</v>
      </c>
    </row>
    <row r="179" spans="5:7" x14ac:dyDescent="0.15">
      <c r="E179" s="88">
        <v>32</v>
      </c>
      <c r="F179" s="88">
        <f t="shared" si="12"/>
        <v>-1.7150000000000001</v>
      </c>
      <c r="G179" s="92">
        <f t="shared" si="13"/>
        <v>0</v>
      </c>
    </row>
    <row r="180" spans="5:7" x14ac:dyDescent="0.15">
      <c r="E180" s="88">
        <v>31</v>
      </c>
      <c r="F180" s="88">
        <f t="shared" si="12"/>
        <v>-1.2600000000000002</v>
      </c>
      <c r="G180" s="92">
        <f t="shared" si="13"/>
        <v>0</v>
      </c>
    </row>
    <row r="181" spans="5:7" x14ac:dyDescent="0.15">
      <c r="E181" s="88">
        <v>30</v>
      </c>
      <c r="F181" s="88">
        <f t="shared" si="12"/>
        <v>-0.87500000000000011</v>
      </c>
      <c r="G181" s="92">
        <f t="shared" si="13"/>
        <v>0</v>
      </c>
    </row>
    <row r="182" spans="5:7" x14ac:dyDescent="0.15">
      <c r="E182" s="88">
        <v>29</v>
      </c>
      <c r="F182" s="88">
        <f t="shared" si="12"/>
        <v>-0.56000000000000005</v>
      </c>
      <c r="G182" s="92">
        <f t="shared" si="13"/>
        <v>0</v>
      </c>
    </row>
    <row r="183" spans="5:7" x14ac:dyDescent="0.15">
      <c r="E183" s="88">
        <v>28</v>
      </c>
      <c r="F183" s="88">
        <f t="shared" si="12"/>
        <v>-0.31500000000000006</v>
      </c>
      <c r="G183" s="92">
        <f t="shared" si="13"/>
        <v>0</v>
      </c>
    </row>
    <row r="184" spans="5:7" x14ac:dyDescent="0.15">
      <c r="E184" s="88">
        <v>27</v>
      </c>
      <c r="F184" s="88">
        <f t="shared" si="12"/>
        <v>-0.14000000000000001</v>
      </c>
      <c r="G184" s="92">
        <f t="shared" si="13"/>
        <v>0</v>
      </c>
    </row>
    <row r="185" spans="5:7" x14ac:dyDescent="0.15">
      <c r="E185" s="88">
        <v>26</v>
      </c>
      <c r="F185" s="88">
        <f t="shared" si="12"/>
        <v>-3.5000000000000003E-2</v>
      </c>
      <c r="G185" s="92">
        <f t="shared" si="13"/>
        <v>0</v>
      </c>
    </row>
    <row r="186" spans="5:7" x14ac:dyDescent="0.15">
      <c r="E186" s="88">
        <v>25</v>
      </c>
      <c r="F186" s="88">
        <f t="shared" si="12"/>
        <v>0</v>
      </c>
      <c r="G186" s="92">
        <f t="shared" si="13"/>
        <v>0</v>
      </c>
    </row>
    <row r="187" spans="5:7" x14ac:dyDescent="0.15">
      <c r="E187" s="88">
        <v>24</v>
      </c>
      <c r="F187" s="88">
        <f t="shared" si="12"/>
        <v>-3.5000000000000003E-2</v>
      </c>
      <c r="G187" s="92">
        <f t="shared" si="13"/>
        <v>0</v>
      </c>
    </row>
    <row r="188" spans="5:7" x14ac:dyDescent="0.15">
      <c r="E188" s="88">
        <v>23</v>
      </c>
      <c r="F188" s="88">
        <f t="shared" si="12"/>
        <v>-0.14000000000000001</v>
      </c>
      <c r="G188" s="92">
        <f t="shared" si="13"/>
        <v>0</v>
      </c>
    </row>
    <row r="189" spans="5:7" x14ac:dyDescent="0.15">
      <c r="E189" s="88">
        <v>22</v>
      </c>
      <c r="F189" s="88">
        <f t="shared" si="12"/>
        <v>-0.31500000000000006</v>
      </c>
      <c r="G189" s="92">
        <f t="shared" si="13"/>
        <v>0</v>
      </c>
    </row>
    <row r="190" spans="5:7" x14ac:dyDescent="0.15">
      <c r="E190" s="88">
        <v>21</v>
      </c>
      <c r="F190" s="88">
        <f t="shared" ref="F190:F253" si="14">-0.035*(25-E190)^2</f>
        <v>-0.56000000000000005</v>
      </c>
      <c r="G190" s="92">
        <f t="shared" si="13"/>
        <v>0</v>
      </c>
    </row>
    <row r="191" spans="5:7" x14ac:dyDescent="0.15">
      <c r="E191" s="88">
        <v>20</v>
      </c>
      <c r="F191" s="88">
        <f t="shared" si="14"/>
        <v>-0.87500000000000011</v>
      </c>
      <c r="G191" s="92">
        <f t="shared" ref="G191:G254" si="15">G190</f>
        <v>0</v>
      </c>
    </row>
    <row r="192" spans="5:7" x14ac:dyDescent="0.15">
      <c r="E192" s="88">
        <v>19</v>
      </c>
      <c r="F192" s="88">
        <f t="shared" si="14"/>
        <v>-1.2600000000000002</v>
      </c>
      <c r="G192" s="92">
        <f t="shared" si="15"/>
        <v>0</v>
      </c>
    </row>
    <row r="193" spans="5:7" x14ac:dyDescent="0.15">
      <c r="E193" s="88">
        <v>18</v>
      </c>
      <c r="F193" s="88">
        <f t="shared" si="14"/>
        <v>-1.7150000000000001</v>
      </c>
      <c r="G193" s="92">
        <f t="shared" si="15"/>
        <v>0</v>
      </c>
    </row>
    <row r="194" spans="5:7" x14ac:dyDescent="0.15">
      <c r="E194" s="88">
        <v>17</v>
      </c>
      <c r="F194" s="88">
        <f t="shared" si="14"/>
        <v>-2.2400000000000002</v>
      </c>
      <c r="G194" s="92">
        <f t="shared" si="15"/>
        <v>0</v>
      </c>
    </row>
    <row r="195" spans="5:7" x14ac:dyDescent="0.15">
      <c r="E195" s="88">
        <v>16</v>
      </c>
      <c r="F195" s="88">
        <f t="shared" si="14"/>
        <v>-2.8350000000000004</v>
      </c>
      <c r="G195" s="92">
        <f t="shared" si="15"/>
        <v>0</v>
      </c>
    </row>
    <row r="196" spans="5:7" x14ac:dyDescent="0.15">
      <c r="E196" s="88">
        <v>15</v>
      </c>
      <c r="F196" s="88">
        <f t="shared" si="14"/>
        <v>-3.5000000000000004</v>
      </c>
      <c r="G196" s="92">
        <f t="shared" si="15"/>
        <v>0</v>
      </c>
    </row>
    <row r="197" spans="5:7" x14ac:dyDescent="0.15">
      <c r="E197" s="88">
        <v>14</v>
      </c>
      <c r="F197" s="88">
        <f t="shared" si="14"/>
        <v>-4.2350000000000003</v>
      </c>
      <c r="G197" s="92">
        <f t="shared" si="15"/>
        <v>0</v>
      </c>
    </row>
    <row r="198" spans="5:7" x14ac:dyDescent="0.15">
      <c r="E198" s="88">
        <v>13</v>
      </c>
      <c r="F198" s="88">
        <f t="shared" si="14"/>
        <v>-5.0400000000000009</v>
      </c>
      <c r="G198" s="92">
        <f t="shared" si="15"/>
        <v>0</v>
      </c>
    </row>
    <row r="199" spans="5:7" x14ac:dyDescent="0.15">
      <c r="E199" s="88">
        <v>12</v>
      </c>
      <c r="F199" s="88">
        <f t="shared" si="14"/>
        <v>-5.9150000000000009</v>
      </c>
      <c r="G199" s="92">
        <f t="shared" si="15"/>
        <v>0</v>
      </c>
    </row>
    <row r="200" spans="5:7" x14ac:dyDescent="0.15">
      <c r="E200" s="88">
        <v>11</v>
      </c>
      <c r="F200" s="88">
        <f t="shared" si="14"/>
        <v>-6.86</v>
      </c>
      <c r="G200" s="92">
        <f t="shared" si="15"/>
        <v>0</v>
      </c>
    </row>
    <row r="201" spans="5:7" x14ac:dyDescent="0.15">
      <c r="E201" s="88">
        <v>10</v>
      </c>
      <c r="F201" s="88">
        <f t="shared" si="14"/>
        <v>-7.8750000000000009</v>
      </c>
      <c r="G201" s="92">
        <f t="shared" si="15"/>
        <v>0</v>
      </c>
    </row>
    <row r="202" spans="5:7" x14ac:dyDescent="0.15">
      <c r="E202" s="88">
        <v>9</v>
      </c>
      <c r="F202" s="88">
        <f t="shared" si="14"/>
        <v>-8.9600000000000009</v>
      </c>
      <c r="G202" s="92">
        <f t="shared" si="15"/>
        <v>0</v>
      </c>
    </row>
    <row r="203" spans="5:7" x14ac:dyDescent="0.15">
      <c r="E203" s="88">
        <v>8</v>
      </c>
      <c r="F203" s="88">
        <f t="shared" si="14"/>
        <v>-10.115</v>
      </c>
      <c r="G203" s="92">
        <f t="shared" si="15"/>
        <v>0</v>
      </c>
    </row>
    <row r="204" spans="5:7" x14ac:dyDescent="0.15">
      <c r="E204" s="88">
        <v>7</v>
      </c>
      <c r="F204" s="88">
        <f t="shared" si="14"/>
        <v>-11.340000000000002</v>
      </c>
      <c r="G204" s="92">
        <f t="shared" si="15"/>
        <v>0</v>
      </c>
    </row>
    <row r="205" spans="5:7" x14ac:dyDescent="0.15">
      <c r="E205" s="88">
        <v>6</v>
      </c>
      <c r="F205" s="88">
        <f t="shared" si="14"/>
        <v>-12.635000000000002</v>
      </c>
      <c r="G205" s="92">
        <f t="shared" si="15"/>
        <v>0</v>
      </c>
    </row>
    <row r="206" spans="5:7" x14ac:dyDescent="0.15">
      <c r="E206" s="88">
        <v>5</v>
      </c>
      <c r="F206" s="88">
        <f t="shared" si="14"/>
        <v>-14.000000000000002</v>
      </c>
      <c r="G206" s="92">
        <f t="shared" si="15"/>
        <v>0</v>
      </c>
    </row>
    <row r="207" spans="5:7" x14ac:dyDescent="0.15">
      <c r="E207" s="88">
        <v>4</v>
      </c>
      <c r="F207" s="88">
        <f t="shared" si="14"/>
        <v>-15.435000000000002</v>
      </c>
      <c r="G207" s="92">
        <f t="shared" si="15"/>
        <v>0</v>
      </c>
    </row>
    <row r="208" spans="5:7" x14ac:dyDescent="0.15">
      <c r="E208" s="88">
        <v>3</v>
      </c>
      <c r="F208" s="88">
        <f t="shared" si="14"/>
        <v>-16.940000000000001</v>
      </c>
      <c r="G208" s="92">
        <f t="shared" si="15"/>
        <v>0</v>
      </c>
    </row>
    <row r="209" spans="5:7" x14ac:dyDescent="0.15">
      <c r="E209" s="88">
        <v>2</v>
      </c>
      <c r="F209" s="88">
        <f t="shared" si="14"/>
        <v>-18.515000000000001</v>
      </c>
      <c r="G209" s="92">
        <f t="shared" si="15"/>
        <v>0</v>
      </c>
    </row>
    <row r="210" spans="5:7" x14ac:dyDescent="0.15">
      <c r="E210" s="88">
        <v>1</v>
      </c>
      <c r="F210" s="88">
        <f t="shared" si="14"/>
        <v>-20.160000000000004</v>
      </c>
      <c r="G210" s="92">
        <f t="shared" si="15"/>
        <v>0</v>
      </c>
    </row>
    <row r="211" spans="5:7" x14ac:dyDescent="0.15">
      <c r="E211" s="88">
        <v>0</v>
      </c>
      <c r="F211" s="88">
        <f t="shared" si="14"/>
        <v>-21.875000000000004</v>
      </c>
      <c r="G211" s="92">
        <f t="shared" si="15"/>
        <v>0</v>
      </c>
    </row>
    <row r="212" spans="5:7" x14ac:dyDescent="0.15">
      <c r="E212" s="88">
        <v>-1</v>
      </c>
      <c r="F212" s="88">
        <f t="shared" si="14"/>
        <v>-23.660000000000004</v>
      </c>
      <c r="G212" s="92">
        <f t="shared" si="15"/>
        <v>0</v>
      </c>
    </row>
    <row r="213" spans="5:7" x14ac:dyDescent="0.15">
      <c r="E213" s="88">
        <v>-2</v>
      </c>
      <c r="F213" s="88">
        <f t="shared" si="14"/>
        <v>-25.515000000000004</v>
      </c>
      <c r="G213" s="92">
        <f t="shared" si="15"/>
        <v>0</v>
      </c>
    </row>
    <row r="214" spans="5:7" x14ac:dyDescent="0.15">
      <c r="E214" s="88">
        <v>-3</v>
      </c>
      <c r="F214" s="88">
        <f t="shared" si="14"/>
        <v>-27.44</v>
      </c>
      <c r="G214" s="92">
        <f t="shared" si="15"/>
        <v>0</v>
      </c>
    </row>
    <row r="215" spans="5:7" x14ac:dyDescent="0.15">
      <c r="E215" s="88">
        <v>-4</v>
      </c>
      <c r="F215" s="88">
        <f t="shared" si="14"/>
        <v>-29.435000000000002</v>
      </c>
      <c r="G215" s="92">
        <f t="shared" si="15"/>
        <v>0</v>
      </c>
    </row>
    <row r="216" spans="5:7" x14ac:dyDescent="0.15">
      <c r="E216" s="88">
        <v>-5</v>
      </c>
      <c r="F216" s="88">
        <f t="shared" si="14"/>
        <v>-31.500000000000004</v>
      </c>
      <c r="G216" s="92">
        <f t="shared" si="15"/>
        <v>0</v>
      </c>
    </row>
    <row r="217" spans="5:7" x14ac:dyDescent="0.15">
      <c r="E217" s="88">
        <v>-6</v>
      </c>
      <c r="F217" s="88">
        <f t="shared" si="14"/>
        <v>-33.635000000000005</v>
      </c>
      <c r="G217" s="92">
        <f t="shared" si="15"/>
        <v>0</v>
      </c>
    </row>
    <row r="218" spans="5:7" x14ac:dyDescent="0.15">
      <c r="E218" s="88">
        <v>-7</v>
      </c>
      <c r="F218" s="88">
        <f t="shared" si="14"/>
        <v>-35.840000000000003</v>
      </c>
      <c r="G218" s="92">
        <f t="shared" si="15"/>
        <v>0</v>
      </c>
    </row>
    <row r="219" spans="5:7" x14ac:dyDescent="0.15">
      <c r="E219" s="88">
        <v>-8</v>
      </c>
      <c r="F219" s="88">
        <f t="shared" si="14"/>
        <v>-38.115000000000002</v>
      </c>
      <c r="G219" s="92">
        <f t="shared" si="15"/>
        <v>0</v>
      </c>
    </row>
    <row r="220" spans="5:7" x14ac:dyDescent="0.15">
      <c r="E220" s="88">
        <v>-9</v>
      </c>
      <c r="F220" s="88">
        <f t="shared" si="14"/>
        <v>-40.46</v>
      </c>
      <c r="G220" s="92">
        <f t="shared" si="15"/>
        <v>0</v>
      </c>
    </row>
    <row r="221" spans="5:7" x14ac:dyDescent="0.15">
      <c r="E221" s="88">
        <v>-10</v>
      </c>
      <c r="F221" s="88">
        <f t="shared" si="14"/>
        <v>-42.875000000000007</v>
      </c>
      <c r="G221" s="92">
        <f t="shared" si="15"/>
        <v>0</v>
      </c>
    </row>
    <row r="222" spans="5:7" x14ac:dyDescent="0.15">
      <c r="E222" s="88">
        <v>-11</v>
      </c>
      <c r="F222" s="88">
        <f t="shared" si="14"/>
        <v>-45.360000000000007</v>
      </c>
      <c r="G222" s="92">
        <f t="shared" si="15"/>
        <v>0</v>
      </c>
    </row>
    <row r="223" spans="5:7" x14ac:dyDescent="0.15">
      <c r="E223" s="88">
        <v>-12</v>
      </c>
      <c r="F223" s="88">
        <f t="shared" si="14"/>
        <v>-47.915000000000006</v>
      </c>
      <c r="G223" s="92">
        <f t="shared" si="15"/>
        <v>0</v>
      </c>
    </row>
    <row r="224" spans="5:7" x14ac:dyDescent="0.15">
      <c r="E224" s="88">
        <v>-13</v>
      </c>
      <c r="F224" s="88">
        <f t="shared" si="14"/>
        <v>-50.540000000000006</v>
      </c>
      <c r="G224" s="92">
        <f t="shared" si="15"/>
        <v>0</v>
      </c>
    </row>
    <row r="225" spans="5:7" x14ac:dyDescent="0.15">
      <c r="E225" s="88">
        <v>-14</v>
      </c>
      <c r="F225" s="88">
        <f t="shared" si="14"/>
        <v>-53.235000000000007</v>
      </c>
      <c r="G225" s="92">
        <f t="shared" si="15"/>
        <v>0</v>
      </c>
    </row>
    <row r="226" spans="5:7" x14ac:dyDescent="0.15">
      <c r="E226" s="88">
        <v>-15</v>
      </c>
      <c r="F226" s="88">
        <f t="shared" si="14"/>
        <v>-56.000000000000007</v>
      </c>
      <c r="G226" s="92">
        <f t="shared" si="15"/>
        <v>0</v>
      </c>
    </row>
    <row r="227" spans="5:7" x14ac:dyDescent="0.15">
      <c r="E227" s="88">
        <v>-16</v>
      </c>
      <c r="F227" s="88">
        <f t="shared" si="14"/>
        <v>-58.835000000000008</v>
      </c>
      <c r="G227" s="92">
        <f t="shared" si="15"/>
        <v>0</v>
      </c>
    </row>
    <row r="228" spans="5:7" x14ac:dyDescent="0.15">
      <c r="E228" s="88">
        <v>-17</v>
      </c>
      <c r="F228" s="88">
        <f t="shared" si="14"/>
        <v>-61.740000000000009</v>
      </c>
      <c r="G228" s="92">
        <f t="shared" si="15"/>
        <v>0</v>
      </c>
    </row>
    <row r="229" spans="5:7" x14ac:dyDescent="0.15">
      <c r="E229" s="88">
        <v>-18</v>
      </c>
      <c r="F229" s="88">
        <f t="shared" si="14"/>
        <v>-64.715000000000003</v>
      </c>
      <c r="G229" s="92">
        <f t="shared" si="15"/>
        <v>0</v>
      </c>
    </row>
    <row r="230" spans="5:7" x14ac:dyDescent="0.15">
      <c r="E230" s="88">
        <v>-19</v>
      </c>
      <c r="F230" s="88">
        <f t="shared" si="14"/>
        <v>-67.760000000000005</v>
      </c>
      <c r="G230" s="92">
        <f t="shared" si="15"/>
        <v>0</v>
      </c>
    </row>
    <row r="231" spans="5:7" x14ac:dyDescent="0.15">
      <c r="E231" s="88">
        <v>-20</v>
      </c>
      <c r="F231" s="88">
        <f t="shared" si="14"/>
        <v>-70.875</v>
      </c>
      <c r="G231" s="92">
        <f t="shared" si="15"/>
        <v>0</v>
      </c>
    </row>
    <row r="232" spans="5:7" x14ac:dyDescent="0.15">
      <c r="E232" s="88">
        <v>-21</v>
      </c>
      <c r="F232" s="88">
        <f t="shared" si="14"/>
        <v>-74.06</v>
      </c>
      <c r="G232" s="92">
        <f t="shared" si="15"/>
        <v>0</v>
      </c>
    </row>
    <row r="233" spans="5:7" x14ac:dyDescent="0.15">
      <c r="E233" s="88">
        <v>-22</v>
      </c>
      <c r="F233" s="88">
        <f t="shared" si="14"/>
        <v>-77.315000000000012</v>
      </c>
      <c r="G233" s="92">
        <f t="shared" si="15"/>
        <v>0</v>
      </c>
    </row>
    <row r="234" spans="5:7" x14ac:dyDescent="0.15">
      <c r="E234" s="88">
        <v>-23</v>
      </c>
      <c r="F234" s="88">
        <f t="shared" si="14"/>
        <v>-80.640000000000015</v>
      </c>
      <c r="G234" s="92">
        <f t="shared" si="15"/>
        <v>0</v>
      </c>
    </row>
    <row r="235" spans="5:7" x14ac:dyDescent="0.15">
      <c r="E235" s="88">
        <v>-24</v>
      </c>
      <c r="F235" s="88">
        <f t="shared" si="14"/>
        <v>-84.035000000000011</v>
      </c>
      <c r="G235" s="92">
        <f t="shared" si="15"/>
        <v>0</v>
      </c>
    </row>
    <row r="236" spans="5:7" x14ac:dyDescent="0.15">
      <c r="E236" s="88">
        <v>-25</v>
      </c>
      <c r="F236" s="88">
        <f t="shared" si="14"/>
        <v>-87.500000000000014</v>
      </c>
      <c r="G236" s="92">
        <f t="shared" si="15"/>
        <v>0</v>
      </c>
    </row>
    <row r="237" spans="5:7" x14ac:dyDescent="0.15">
      <c r="E237" s="88">
        <v>-26</v>
      </c>
      <c r="F237" s="88">
        <f t="shared" si="14"/>
        <v>-91.035000000000011</v>
      </c>
      <c r="G237" s="92">
        <f t="shared" si="15"/>
        <v>0</v>
      </c>
    </row>
    <row r="238" spans="5:7" x14ac:dyDescent="0.15">
      <c r="E238" s="88">
        <v>-27</v>
      </c>
      <c r="F238" s="88">
        <f t="shared" si="14"/>
        <v>-94.640000000000015</v>
      </c>
      <c r="G238" s="92">
        <f t="shared" si="15"/>
        <v>0</v>
      </c>
    </row>
    <row r="239" spans="5:7" x14ac:dyDescent="0.15">
      <c r="E239" s="88">
        <v>-28</v>
      </c>
      <c r="F239" s="88">
        <f t="shared" si="14"/>
        <v>-98.315000000000012</v>
      </c>
      <c r="G239" s="92">
        <f t="shared" si="15"/>
        <v>0</v>
      </c>
    </row>
    <row r="240" spans="5:7" x14ac:dyDescent="0.15">
      <c r="E240" s="88">
        <v>-29</v>
      </c>
      <c r="F240" s="88">
        <f t="shared" si="14"/>
        <v>-102.06000000000002</v>
      </c>
      <c r="G240" s="92">
        <f t="shared" si="15"/>
        <v>0</v>
      </c>
    </row>
    <row r="241" spans="5:7" x14ac:dyDescent="0.15">
      <c r="E241" s="88">
        <v>-30</v>
      </c>
      <c r="F241" s="88">
        <f t="shared" si="14"/>
        <v>-105.87500000000001</v>
      </c>
      <c r="G241" s="92">
        <f t="shared" si="15"/>
        <v>0</v>
      </c>
    </row>
    <row r="242" spans="5:7" x14ac:dyDescent="0.15">
      <c r="E242" s="88">
        <v>-31</v>
      </c>
      <c r="F242" s="88">
        <f t="shared" si="14"/>
        <v>-109.76</v>
      </c>
      <c r="G242" s="92">
        <f t="shared" si="15"/>
        <v>0</v>
      </c>
    </row>
    <row r="243" spans="5:7" x14ac:dyDescent="0.15">
      <c r="E243" s="88">
        <v>-32</v>
      </c>
      <c r="F243" s="88">
        <f t="shared" si="14"/>
        <v>-113.71500000000002</v>
      </c>
      <c r="G243" s="92">
        <f t="shared" si="15"/>
        <v>0</v>
      </c>
    </row>
    <row r="244" spans="5:7" x14ac:dyDescent="0.15">
      <c r="E244" s="88">
        <v>-33</v>
      </c>
      <c r="F244" s="88">
        <f t="shared" si="14"/>
        <v>-117.74000000000001</v>
      </c>
      <c r="G244" s="92">
        <f t="shared" si="15"/>
        <v>0</v>
      </c>
    </row>
    <row r="245" spans="5:7" x14ac:dyDescent="0.15">
      <c r="E245" s="88">
        <v>-34</v>
      </c>
      <c r="F245" s="88">
        <f t="shared" si="14"/>
        <v>-121.83500000000001</v>
      </c>
      <c r="G245" s="92">
        <f t="shared" si="15"/>
        <v>0</v>
      </c>
    </row>
    <row r="246" spans="5:7" x14ac:dyDescent="0.15">
      <c r="E246" s="88">
        <v>-35</v>
      </c>
      <c r="F246" s="88">
        <f t="shared" si="14"/>
        <v>-126.00000000000001</v>
      </c>
      <c r="G246" s="92">
        <f t="shared" si="15"/>
        <v>0</v>
      </c>
    </row>
    <row r="247" spans="5:7" x14ac:dyDescent="0.15">
      <c r="E247" s="88">
        <v>-36</v>
      </c>
      <c r="F247" s="88">
        <f t="shared" si="14"/>
        <v>-130.23500000000001</v>
      </c>
      <c r="G247" s="92">
        <f t="shared" si="15"/>
        <v>0</v>
      </c>
    </row>
    <row r="248" spans="5:7" x14ac:dyDescent="0.15">
      <c r="E248" s="88">
        <v>-37</v>
      </c>
      <c r="F248" s="88">
        <f t="shared" si="14"/>
        <v>-134.54000000000002</v>
      </c>
      <c r="G248" s="92">
        <f t="shared" si="15"/>
        <v>0</v>
      </c>
    </row>
    <row r="249" spans="5:7" x14ac:dyDescent="0.15">
      <c r="E249" s="88">
        <v>-38</v>
      </c>
      <c r="F249" s="88">
        <f t="shared" si="14"/>
        <v>-138.91500000000002</v>
      </c>
      <c r="G249" s="92">
        <f t="shared" si="15"/>
        <v>0</v>
      </c>
    </row>
    <row r="250" spans="5:7" x14ac:dyDescent="0.15">
      <c r="E250" s="88">
        <v>-39</v>
      </c>
      <c r="F250" s="88">
        <f t="shared" si="14"/>
        <v>-143.36000000000001</v>
      </c>
      <c r="G250" s="92">
        <f t="shared" si="15"/>
        <v>0</v>
      </c>
    </row>
    <row r="251" spans="5:7" x14ac:dyDescent="0.15">
      <c r="E251" s="88">
        <v>-40</v>
      </c>
      <c r="F251" s="88">
        <f t="shared" si="14"/>
        <v>-147.875</v>
      </c>
      <c r="G251" s="92">
        <f t="shared" si="15"/>
        <v>0</v>
      </c>
    </row>
    <row r="252" spans="5:7" x14ac:dyDescent="0.15">
      <c r="E252" s="88">
        <v>-41</v>
      </c>
      <c r="F252" s="88">
        <f t="shared" si="14"/>
        <v>-152.46</v>
      </c>
      <c r="G252" s="92">
        <f t="shared" si="15"/>
        <v>0</v>
      </c>
    </row>
    <row r="253" spans="5:7" x14ac:dyDescent="0.15">
      <c r="E253" s="88">
        <v>-42</v>
      </c>
      <c r="F253" s="88">
        <f t="shared" si="14"/>
        <v>-157.11500000000001</v>
      </c>
      <c r="G253" s="92">
        <f t="shared" si="15"/>
        <v>0</v>
      </c>
    </row>
    <row r="254" spans="5:7" x14ac:dyDescent="0.15">
      <c r="E254" s="88">
        <v>-43</v>
      </c>
      <c r="F254" s="88">
        <f t="shared" ref="F254:F271" si="16">-0.035*(25-E254)^2</f>
        <v>-161.84</v>
      </c>
      <c r="G254" s="92">
        <f t="shared" si="15"/>
        <v>0</v>
      </c>
    </row>
    <row r="255" spans="5:7" x14ac:dyDescent="0.15">
      <c r="E255" s="88">
        <v>-44</v>
      </c>
      <c r="F255" s="88">
        <f t="shared" si="16"/>
        <v>-166.63500000000002</v>
      </c>
      <c r="G255" s="92">
        <f t="shared" ref="G255:G271" si="17">G254</f>
        <v>0</v>
      </c>
    </row>
    <row r="256" spans="5:7" x14ac:dyDescent="0.15">
      <c r="E256" s="88">
        <v>-45</v>
      </c>
      <c r="F256" s="88">
        <f t="shared" si="16"/>
        <v>-171.50000000000003</v>
      </c>
      <c r="G256" s="92">
        <f t="shared" si="17"/>
        <v>0</v>
      </c>
    </row>
    <row r="257" spans="5:7" x14ac:dyDescent="0.15">
      <c r="E257" s="88">
        <v>-46</v>
      </c>
      <c r="F257" s="88">
        <f t="shared" si="16"/>
        <v>-176.43500000000003</v>
      </c>
      <c r="G257" s="92">
        <f t="shared" si="17"/>
        <v>0</v>
      </c>
    </row>
    <row r="258" spans="5:7" x14ac:dyDescent="0.15">
      <c r="E258" s="88">
        <v>-47</v>
      </c>
      <c r="F258" s="88">
        <f t="shared" si="16"/>
        <v>-181.44000000000003</v>
      </c>
      <c r="G258" s="92">
        <f t="shared" si="17"/>
        <v>0</v>
      </c>
    </row>
    <row r="259" spans="5:7" x14ac:dyDescent="0.15">
      <c r="E259" s="88">
        <v>-48</v>
      </c>
      <c r="F259" s="88">
        <f t="shared" si="16"/>
        <v>-186.51500000000001</v>
      </c>
      <c r="G259" s="92">
        <f t="shared" si="17"/>
        <v>0</v>
      </c>
    </row>
    <row r="260" spans="5:7" x14ac:dyDescent="0.15">
      <c r="E260" s="88">
        <v>-49</v>
      </c>
      <c r="F260" s="88">
        <f t="shared" si="16"/>
        <v>-191.66000000000003</v>
      </c>
      <c r="G260" s="92">
        <f t="shared" si="17"/>
        <v>0</v>
      </c>
    </row>
    <row r="261" spans="5:7" x14ac:dyDescent="0.15">
      <c r="E261" s="88">
        <v>-50</v>
      </c>
      <c r="F261" s="88">
        <f t="shared" si="16"/>
        <v>-196.87500000000003</v>
      </c>
      <c r="G261" s="92">
        <f t="shared" si="17"/>
        <v>0</v>
      </c>
    </row>
    <row r="262" spans="5:7" x14ac:dyDescent="0.15">
      <c r="E262" s="88">
        <v>-51</v>
      </c>
      <c r="F262" s="88">
        <f t="shared" si="16"/>
        <v>-202.16000000000003</v>
      </c>
      <c r="G262" s="92">
        <f t="shared" si="17"/>
        <v>0</v>
      </c>
    </row>
    <row r="263" spans="5:7" x14ac:dyDescent="0.15">
      <c r="E263" s="88">
        <v>-52</v>
      </c>
      <c r="F263" s="88">
        <f t="shared" si="16"/>
        <v>-207.51500000000001</v>
      </c>
      <c r="G263" s="92">
        <f t="shared" si="17"/>
        <v>0</v>
      </c>
    </row>
    <row r="264" spans="5:7" x14ac:dyDescent="0.15">
      <c r="E264" s="88">
        <v>-53</v>
      </c>
      <c r="F264" s="88">
        <f t="shared" si="16"/>
        <v>-212.94000000000003</v>
      </c>
      <c r="G264" s="92">
        <f t="shared" si="17"/>
        <v>0</v>
      </c>
    </row>
    <row r="265" spans="5:7" x14ac:dyDescent="0.15">
      <c r="E265" s="88">
        <v>-54</v>
      </c>
      <c r="F265" s="88">
        <f t="shared" si="16"/>
        <v>-218.43500000000003</v>
      </c>
      <c r="G265" s="92">
        <f t="shared" si="17"/>
        <v>0</v>
      </c>
    </row>
    <row r="266" spans="5:7" x14ac:dyDescent="0.15">
      <c r="E266" s="88">
        <v>-55</v>
      </c>
      <c r="F266" s="88">
        <f t="shared" si="16"/>
        <v>-224.00000000000003</v>
      </c>
      <c r="G266" s="92">
        <f t="shared" si="17"/>
        <v>0</v>
      </c>
    </row>
    <row r="267" spans="5:7" x14ac:dyDescent="0.15">
      <c r="E267" s="88">
        <v>-56</v>
      </c>
      <c r="F267" s="88">
        <f t="shared" si="16"/>
        <v>-229.63500000000002</v>
      </c>
      <c r="G267" s="92">
        <f t="shared" si="17"/>
        <v>0</v>
      </c>
    </row>
    <row r="268" spans="5:7" x14ac:dyDescent="0.15">
      <c r="E268" s="88">
        <v>-57</v>
      </c>
      <c r="F268" s="88">
        <f t="shared" si="16"/>
        <v>-235.34000000000003</v>
      </c>
      <c r="G268" s="92">
        <f t="shared" si="17"/>
        <v>0</v>
      </c>
    </row>
    <row r="269" spans="5:7" x14ac:dyDescent="0.15">
      <c r="E269" s="88">
        <v>-58</v>
      </c>
      <c r="F269" s="88">
        <f t="shared" si="16"/>
        <v>-241.11500000000001</v>
      </c>
      <c r="G269" s="92">
        <f t="shared" si="17"/>
        <v>0</v>
      </c>
    </row>
    <row r="270" spans="5:7" x14ac:dyDescent="0.15">
      <c r="E270" s="88">
        <v>-59</v>
      </c>
      <c r="F270" s="88">
        <f t="shared" si="16"/>
        <v>-246.96000000000004</v>
      </c>
      <c r="G270" s="92">
        <f t="shared" si="17"/>
        <v>0</v>
      </c>
    </row>
    <row r="271" spans="5:7" x14ac:dyDescent="0.15">
      <c r="E271" s="88">
        <v>-60</v>
      </c>
      <c r="F271" s="88">
        <f t="shared" si="16"/>
        <v>-252.87500000000003</v>
      </c>
      <c r="G271" s="92">
        <f t="shared" si="17"/>
        <v>0</v>
      </c>
    </row>
    <row r="272" spans="5:7" x14ac:dyDescent="0.15">
      <c r="E272" s="88">
        <v>-61</v>
      </c>
      <c r="F272" s="88">
        <f t="shared" ref="F272:F316" si="18">-0.035*(25-E272)^2</f>
        <v>-258.86</v>
      </c>
      <c r="G272" s="92">
        <f t="shared" ref="G272:G335" si="19">G271</f>
        <v>0</v>
      </c>
    </row>
    <row r="273" spans="5:7" x14ac:dyDescent="0.15">
      <c r="E273" s="88">
        <v>-62</v>
      </c>
      <c r="F273" s="88">
        <f t="shared" si="18"/>
        <v>-264.91500000000002</v>
      </c>
      <c r="G273" s="92">
        <f t="shared" si="19"/>
        <v>0</v>
      </c>
    </row>
    <row r="274" spans="5:7" x14ac:dyDescent="0.15">
      <c r="E274" s="88">
        <v>-63</v>
      </c>
      <c r="F274" s="88">
        <f t="shared" si="18"/>
        <v>-271.04000000000002</v>
      </c>
      <c r="G274" s="92">
        <f t="shared" si="19"/>
        <v>0</v>
      </c>
    </row>
    <row r="275" spans="5:7" x14ac:dyDescent="0.15">
      <c r="E275" s="88">
        <v>-64</v>
      </c>
      <c r="F275" s="88">
        <f t="shared" si="18"/>
        <v>-277.23500000000001</v>
      </c>
      <c r="G275" s="92">
        <f t="shared" si="19"/>
        <v>0</v>
      </c>
    </row>
    <row r="276" spans="5:7" x14ac:dyDescent="0.15">
      <c r="E276" s="88">
        <v>-65</v>
      </c>
      <c r="F276" s="88">
        <f t="shared" si="18"/>
        <v>-283.5</v>
      </c>
      <c r="G276" s="92">
        <f t="shared" si="19"/>
        <v>0</v>
      </c>
    </row>
    <row r="277" spans="5:7" x14ac:dyDescent="0.15">
      <c r="E277" s="88">
        <v>-66</v>
      </c>
      <c r="F277" s="88">
        <f t="shared" si="18"/>
        <v>-289.83500000000004</v>
      </c>
      <c r="G277" s="92">
        <f t="shared" si="19"/>
        <v>0</v>
      </c>
    </row>
    <row r="278" spans="5:7" x14ac:dyDescent="0.15">
      <c r="E278" s="88">
        <v>-67</v>
      </c>
      <c r="F278" s="88">
        <f t="shared" si="18"/>
        <v>-296.24</v>
      </c>
      <c r="G278" s="92">
        <f t="shared" si="19"/>
        <v>0</v>
      </c>
    </row>
    <row r="279" spans="5:7" x14ac:dyDescent="0.15">
      <c r="E279" s="88">
        <v>-68</v>
      </c>
      <c r="F279" s="88">
        <f t="shared" si="18"/>
        <v>-302.71500000000003</v>
      </c>
      <c r="G279" s="92">
        <f t="shared" si="19"/>
        <v>0</v>
      </c>
    </row>
    <row r="280" spans="5:7" x14ac:dyDescent="0.15">
      <c r="E280" s="88">
        <v>-69</v>
      </c>
      <c r="F280" s="88">
        <f t="shared" si="18"/>
        <v>-309.26000000000005</v>
      </c>
      <c r="G280" s="92">
        <f t="shared" si="19"/>
        <v>0</v>
      </c>
    </row>
    <row r="281" spans="5:7" x14ac:dyDescent="0.15">
      <c r="E281" s="88">
        <v>-70</v>
      </c>
      <c r="F281" s="88">
        <f t="shared" si="18"/>
        <v>-315.87500000000006</v>
      </c>
      <c r="G281" s="92">
        <f t="shared" si="19"/>
        <v>0</v>
      </c>
    </row>
    <row r="282" spans="5:7" x14ac:dyDescent="0.15">
      <c r="E282" s="88">
        <v>-71</v>
      </c>
      <c r="F282" s="88">
        <f t="shared" si="18"/>
        <v>-322.56000000000006</v>
      </c>
      <c r="G282" s="92">
        <f t="shared" si="19"/>
        <v>0</v>
      </c>
    </row>
    <row r="283" spans="5:7" x14ac:dyDescent="0.15">
      <c r="E283" s="88">
        <v>-72</v>
      </c>
      <c r="F283" s="88">
        <f t="shared" si="18"/>
        <v>-329.31500000000005</v>
      </c>
      <c r="G283" s="92">
        <f t="shared" si="19"/>
        <v>0</v>
      </c>
    </row>
    <row r="284" spans="5:7" x14ac:dyDescent="0.15">
      <c r="E284" s="88">
        <v>-73</v>
      </c>
      <c r="F284" s="88">
        <f t="shared" si="18"/>
        <v>-336.14000000000004</v>
      </c>
      <c r="G284" s="92">
        <f t="shared" si="19"/>
        <v>0</v>
      </c>
    </row>
    <row r="285" spans="5:7" x14ac:dyDescent="0.15">
      <c r="E285" s="88">
        <v>-74</v>
      </c>
      <c r="F285" s="88">
        <f t="shared" si="18"/>
        <v>-343.03500000000003</v>
      </c>
      <c r="G285" s="92">
        <f t="shared" si="19"/>
        <v>0</v>
      </c>
    </row>
    <row r="286" spans="5:7" x14ac:dyDescent="0.15">
      <c r="E286" s="88">
        <v>-75</v>
      </c>
      <c r="F286" s="88">
        <f t="shared" si="18"/>
        <v>-350.00000000000006</v>
      </c>
      <c r="G286" s="92">
        <f t="shared" si="19"/>
        <v>0</v>
      </c>
    </row>
    <row r="287" spans="5:7" x14ac:dyDescent="0.15">
      <c r="E287" s="88">
        <v>-76</v>
      </c>
      <c r="F287" s="88">
        <f t="shared" si="18"/>
        <v>-357.03500000000003</v>
      </c>
      <c r="G287" s="92">
        <f t="shared" si="19"/>
        <v>0</v>
      </c>
    </row>
    <row r="288" spans="5:7" x14ac:dyDescent="0.15">
      <c r="E288" s="88">
        <v>-77</v>
      </c>
      <c r="F288" s="88">
        <f t="shared" si="18"/>
        <v>-364.14000000000004</v>
      </c>
      <c r="G288" s="92">
        <f t="shared" si="19"/>
        <v>0</v>
      </c>
    </row>
    <row r="289" spans="5:7" x14ac:dyDescent="0.15">
      <c r="E289" s="88">
        <v>-78</v>
      </c>
      <c r="F289" s="88">
        <f t="shared" si="18"/>
        <v>-371.31500000000005</v>
      </c>
      <c r="G289" s="92">
        <f t="shared" si="19"/>
        <v>0</v>
      </c>
    </row>
    <row r="290" spans="5:7" x14ac:dyDescent="0.15">
      <c r="E290" s="88">
        <v>-79</v>
      </c>
      <c r="F290" s="88">
        <f t="shared" si="18"/>
        <v>-378.56000000000006</v>
      </c>
      <c r="G290" s="92">
        <f t="shared" si="19"/>
        <v>0</v>
      </c>
    </row>
    <row r="291" spans="5:7" x14ac:dyDescent="0.15">
      <c r="E291" s="88">
        <v>-80</v>
      </c>
      <c r="F291" s="88">
        <f t="shared" si="18"/>
        <v>-385.87500000000006</v>
      </c>
      <c r="G291" s="92">
        <f t="shared" si="19"/>
        <v>0</v>
      </c>
    </row>
    <row r="292" spans="5:7" x14ac:dyDescent="0.15">
      <c r="E292" s="88">
        <v>-81</v>
      </c>
      <c r="F292" s="88">
        <f t="shared" si="18"/>
        <v>-393.26000000000005</v>
      </c>
      <c r="G292" s="92">
        <f t="shared" si="19"/>
        <v>0</v>
      </c>
    </row>
    <row r="293" spans="5:7" x14ac:dyDescent="0.15">
      <c r="E293" s="88">
        <v>-82</v>
      </c>
      <c r="F293" s="88">
        <f t="shared" si="18"/>
        <v>-400.71500000000003</v>
      </c>
      <c r="G293" s="92">
        <f t="shared" si="19"/>
        <v>0</v>
      </c>
    </row>
    <row r="294" spans="5:7" x14ac:dyDescent="0.15">
      <c r="E294" s="88">
        <v>-83</v>
      </c>
      <c r="F294" s="88">
        <f t="shared" si="18"/>
        <v>-408.24000000000007</v>
      </c>
      <c r="G294" s="92">
        <f t="shared" si="19"/>
        <v>0</v>
      </c>
    </row>
    <row r="295" spans="5:7" x14ac:dyDescent="0.15">
      <c r="E295" s="88">
        <v>-84</v>
      </c>
      <c r="F295" s="88">
        <f t="shared" si="18"/>
        <v>-415.83500000000004</v>
      </c>
      <c r="G295" s="92">
        <f t="shared" si="19"/>
        <v>0</v>
      </c>
    </row>
    <row r="296" spans="5:7" x14ac:dyDescent="0.15">
      <c r="E296" s="88">
        <v>-85</v>
      </c>
      <c r="F296" s="88">
        <f t="shared" si="18"/>
        <v>-423.50000000000006</v>
      </c>
      <c r="G296" s="92">
        <f t="shared" si="19"/>
        <v>0</v>
      </c>
    </row>
    <row r="297" spans="5:7" x14ac:dyDescent="0.15">
      <c r="E297" s="88">
        <v>-86</v>
      </c>
      <c r="F297" s="88">
        <f t="shared" si="18"/>
        <v>-431.23500000000001</v>
      </c>
      <c r="G297" s="92">
        <f t="shared" si="19"/>
        <v>0</v>
      </c>
    </row>
    <row r="298" spans="5:7" x14ac:dyDescent="0.15">
      <c r="E298" s="88">
        <v>-87</v>
      </c>
      <c r="F298" s="88">
        <f t="shared" si="18"/>
        <v>-439.04</v>
      </c>
      <c r="G298" s="92">
        <f t="shared" si="19"/>
        <v>0</v>
      </c>
    </row>
    <row r="299" spans="5:7" x14ac:dyDescent="0.15">
      <c r="E299" s="88">
        <v>-88</v>
      </c>
      <c r="F299" s="88">
        <f t="shared" si="18"/>
        <v>-446.91500000000002</v>
      </c>
      <c r="G299" s="92">
        <f t="shared" si="19"/>
        <v>0</v>
      </c>
    </row>
    <row r="300" spans="5:7" x14ac:dyDescent="0.15">
      <c r="E300" s="88">
        <v>-89</v>
      </c>
      <c r="F300" s="88">
        <f t="shared" si="18"/>
        <v>-454.86000000000007</v>
      </c>
      <c r="G300" s="92">
        <f t="shared" si="19"/>
        <v>0</v>
      </c>
    </row>
    <row r="301" spans="5:7" x14ac:dyDescent="0.15">
      <c r="E301" s="88">
        <v>-90</v>
      </c>
      <c r="F301" s="88">
        <f t="shared" si="18"/>
        <v>-462.87500000000006</v>
      </c>
      <c r="G301" s="92">
        <f t="shared" si="19"/>
        <v>0</v>
      </c>
    </row>
    <row r="302" spans="5:7" x14ac:dyDescent="0.15">
      <c r="E302" s="88">
        <v>-91</v>
      </c>
      <c r="F302" s="88">
        <f t="shared" si="18"/>
        <v>-470.96000000000004</v>
      </c>
      <c r="G302" s="92">
        <f t="shared" si="19"/>
        <v>0</v>
      </c>
    </row>
    <row r="303" spans="5:7" x14ac:dyDescent="0.15">
      <c r="E303" s="88">
        <v>-92</v>
      </c>
      <c r="F303" s="88">
        <f t="shared" si="18"/>
        <v>-479.11500000000007</v>
      </c>
      <c r="G303" s="92">
        <f t="shared" si="19"/>
        <v>0</v>
      </c>
    </row>
    <row r="304" spans="5:7" x14ac:dyDescent="0.15">
      <c r="E304" s="88">
        <v>-93</v>
      </c>
      <c r="F304" s="88">
        <f t="shared" si="18"/>
        <v>-487.34000000000003</v>
      </c>
      <c r="G304" s="92">
        <f t="shared" si="19"/>
        <v>0</v>
      </c>
    </row>
    <row r="305" spans="5:7" x14ac:dyDescent="0.15">
      <c r="E305" s="88">
        <v>-94</v>
      </c>
      <c r="F305" s="88">
        <f t="shared" si="18"/>
        <v>-495.63500000000005</v>
      </c>
      <c r="G305" s="92">
        <f t="shared" si="19"/>
        <v>0</v>
      </c>
    </row>
    <row r="306" spans="5:7" x14ac:dyDescent="0.15">
      <c r="E306" s="88">
        <v>-95</v>
      </c>
      <c r="F306" s="88">
        <f t="shared" si="18"/>
        <v>-504.00000000000006</v>
      </c>
      <c r="G306" s="92">
        <f t="shared" si="19"/>
        <v>0</v>
      </c>
    </row>
    <row r="307" spans="5:7" x14ac:dyDescent="0.15">
      <c r="E307" s="88">
        <v>-96</v>
      </c>
      <c r="F307" s="88">
        <f t="shared" si="18"/>
        <v>-512.43500000000006</v>
      </c>
      <c r="G307" s="92">
        <f t="shared" si="19"/>
        <v>0</v>
      </c>
    </row>
    <row r="308" spans="5:7" x14ac:dyDescent="0.15">
      <c r="E308" s="88">
        <v>-97</v>
      </c>
      <c r="F308" s="88">
        <f t="shared" si="18"/>
        <v>-520.94000000000005</v>
      </c>
      <c r="G308" s="92">
        <f t="shared" si="19"/>
        <v>0</v>
      </c>
    </row>
    <row r="309" spans="5:7" x14ac:dyDescent="0.15">
      <c r="E309" s="88">
        <v>-98</v>
      </c>
      <c r="F309" s="88">
        <f t="shared" si="18"/>
        <v>-529.5150000000001</v>
      </c>
      <c r="G309" s="92">
        <f t="shared" si="19"/>
        <v>0</v>
      </c>
    </row>
    <row r="310" spans="5:7" x14ac:dyDescent="0.15">
      <c r="E310" s="88">
        <v>-99</v>
      </c>
      <c r="F310" s="88">
        <f t="shared" si="18"/>
        <v>-538.16000000000008</v>
      </c>
      <c r="G310" s="92">
        <f t="shared" si="19"/>
        <v>0</v>
      </c>
    </row>
    <row r="311" spans="5:7" x14ac:dyDescent="0.15">
      <c r="E311" s="88">
        <v>-100</v>
      </c>
      <c r="F311" s="88">
        <f t="shared" si="18"/>
        <v>-546.875</v>
      </c>
      <c r="G311" s="92">
        <f t="shared" si="19"/>
        <v>0</v>
      </c>
    </row>
    <row r="312" spans="5:7" x14ac:dyDescent="0.15">
      <c r="E312" s="88">
        <v>-101</v>
      </c>
      <c r="F312" s="88">
        <f t="shared" si="18"/>
        <v>-555.66000000000008</v>
      </c>
      <c r="G312" s="92">
        <f t="shared" si="19"/>
        <v>0</v>
      </c>
    </row>
    <row r="313" spans="5:7" x14ac:dyDescent="0.15">
      <c r="E313" s="88">
        <v>-102</v>
      </c>
      <c r="F313" s="88">
        <f t="shared" si="18"/>
        <v>-564.5150000000001</v>
      </c>
      <c r="G313" s="92">
        <f t="shared" si="19"/>
        <v>0</v>
      </c>
    </row>
    <row r="314" spans="5:7" x14ac:dyDescent="0.15">
      <c r="E314" s="88">
        <v>-103</v>
      </c>
      <c r="F314" s="88">
        <f t="shared" si="18"/>
        <v>-573.44000000000005</v>
      </c>
      <c r="G314" s="92">
        <f t="shared" si="19"/>
        <v>0</v>
      </c>
    </row>
    <row r="315" spans="5:7" x14ac:dyDescent="0.15">
      <c r="E315" s="88">
        <v>-104</v>
      </c>
      <c r="F315" s="88">
        <f t="shared" si="18"/>
        <v>-582.43500000000006</v>
      </c>
      <c r="G315" s="92">
        <f t="shared" si="19"/>
        <v>0</v>
      </c>
    </row>
    <row r="316" spans="5:7" x14ac:dyDescent="0.15">
      <c r="E316" s="88">
        <v>-105</v>
      </c>
      <c r="F316" s="88">
        <f t="shared" si="18"/>
        <v>-591.5</v>
      </c>
      <c r="G316" s="92">
        <f t="shared" si="19"/>
        <v>0</v>
      </c>
    </row>
    <row r="317" spans="5:7" x14ac:dyDescent="0.15">
      <c r="E317" s="88">
        <v>-106</v>
      </c>
      <c r="G317" s="92">
        <f t="shared" si="19"/>
        <v>0</v>
      </c>
    </row>
    <row r="318" spans="5:7" x14ac:dyDescent="0.15">
      <c r="E318" s="88">
        <v>-107</v>
      </c>
      <c r="G318" s="92">
        <f t="shared" si="19"/>
        <v>0</v>
      </c>
    </row>
    <row r="319" spans="5:7" x14ac:dyDescent="0.15">
      <c r="E319" s="88">
        <v>-108</v>
      </c>
      <c r="G319" s="92">
        <f t="shared" si="19"/>
        <v>0</v>
      </c>
    </row>
    <row r="320" spans="5:7" x14ac:dyDescent="0.15">
      <c r="E320" s="88">
        <v>-109</v>
      </c>
      <c r="G320" s="92">
        <f t="shared" si="19"/>
        <v>0</v>
      </c>
    </row>
    <row r="321" spans="5:7" x14ac:dyDescent="0.15">
      <c r="E321" s="88">
        <v>-110</v>
      </c>
      <c r="G321" s="92">
        <f t="shared" si="19"/>
        <v>0</v>
      </c>
    </row>
    <row r="322" spans="5:7" x14ac:dyDescent="0.15">
      <c r="E322" s="88">
        <v>-111</v>
      </c>
      <c r="G322" s="92">
        <f t="shared" si="19"/>
        <v>0</v>
      </c>
    </row>
    <row r="323" spans="5:7" x14ac:dyDescent="0.15">
      <c r="E323" s="88">
        <v>-112</v>
      </c>
      <c r="G323" s="92">
        <f t="shared" si="19"/>
        <v>0</v>
      </c>
    </row>
    <row r="324" spans="5:7" x14ac:dyDescent="0.15">
      <c r="E324" s="88">
        <v>-113</v>
      </c>
      <c r="G324" s="92">
        <f t="shared" si="19"/>
        <v>0</v>
      </c>
    </row>
    <row r="325" spans="5:7" x14ac:dyDescent="0.15">
      <c r="E325" s="88">
        <v>-114</v>
      </c>
      <c r="G325" s="92">
        <f t="shared" si="19"/>
        <v>0</v>
      </c>
    </row>
    <row r="326" spans="5:7" x14ac:dyDescent="0.15">
      <c r="E326" s="88">
        <v>-115</v>
      </c>
      <c r="G326" s="92">
        <f t="shared" si="19"/>
        <v>0</v>
      </c>
    </row>
    <row r="327" spans="5:7" x14ac:dyDescent="0.15">
      <c r="E327" s="88">
        <v>-116</v>
      </c>
      <c r="G327" s="92">
        <f t="shared" si="19"/>
        <v>0</v>
      </c>
    </row>
    <row r="328" spans="5:7" x14ac:dyDescent="0.15">
      <c r="E328" s="88">
        <v>-117</v>
      </c>
      <c r="G328" s="92">
        <f t="shared" si="19"/>
        <v>0</v>
      </c>
    </row>
    <row r="329" spans="5:7" x14ac:dyDescent="0.15">
      <c r="E329" s="88">
        <v>-118</v>
      </c>
      <c r="G329" s="92">
        <f t="shared" si="19"/>
        <v>0</v>
      </c>
    </row>
    <row r="330" spans="5:7" x14ac:dyDescent="0.15">
      <c r="E330" s="88">
        <v>-119</v>
      </c>
      <c r="G330" s="92">
        <f t="shared" si="19"/>
        <v>0</v>
      </c>
    </row>
    <row r="331" spans="5:7" x14ac:dyDescent="0.15">
      <c r="E331" s="88">
        <v>-120</v>
      </c>
      <c r="G331" s="92">
        <f t="shared" si="19"/>
        <v>0</v>
      </c>
    </row>
    <row r="332" spans="5:7" x14ac:dyDescent="0.15">
      <c r="E332" s="88">
        <v>-121</v>
      </c>
      <c r="G332" s="92">
        <f t="shared" si="19"/>
        <v>0</v>
      </c>
    </row>
    <row r="333" spans="5:7" x14ac:dyDescent="0.15">
      <c r="E333" s="88">
        <v>-122</v>
      </c>
      <c r="G333" s="92">
        <f t="shared" si="19"/>
        <v>0</v>
      </c>
    </row>
    <row r="334" spans="5:7" x14ac:dyDescent="0.15">
      <c r="E334" s="88">
        <v>-123</v>
      </c>
      <c r="G334" s="92">
        <f t="shared" si="19"/>
        <v>0</v>
      </c>
    </row>
    <row r="335" spans="5:7" x14ac:dyDescent="0.15">
      <c r="E335" s="88">
        <v>-124</v>
      </c>
      <c r="G335" s="92">
        <f t="shared" si="19"/>
        <v>0</v>
      </c>
    </row>
    <row r="336" spans="5:7" x14ac:dyDescent="0.15">
      <c r="E336" s="88">
        <v>-125</v>
      </c>
      <c r="G336" s="92">
        <f t="shared" ref="G336:G399" si="20">G335</f>
        <v>0</v>
      </c>
    </row>
    <row r="337" spans="5:7" x14ac:dyDescent="0.15">
      <c r="E337" s="88">
        <v>-126</v>
      </c>
      <c r="G337" s="92">
        <f t="shared" si="20"/>
        <v>0</v>
      </c>
    </row>
    <row r="338" spans="5:7" x14ac:dyDescent="0.15">
      <c r="E338" s="88">
        <v>-127</v>
      </c>
      <c r="G338" s="92">
        <f t="shared" si="20"/>
        <v>0</v>
      </c>
    </row>
    <row r="339" spans="5:7" x14ac:dyDescent="0.15">
      <c r="E339" s="88">
        <v>-128</v>
      </c>
      <c r="G339" s="92">
        <f t="shared" si="20"/>
        <v>0</v>
      </c>
    </row>
    <row r="340" spans="5:7" x14ac:dyDescent="0.15">
      <c r="E340" s="88">
        <v>-129</v>
      </c>
      <c r="G340" s="92">
        <f t="shared" si="20"/>
        <v>0</v>
      </c>
    </row>
    <row r="341" spans="5:7" x14ac:dyDescent="0.15">
      <c r="E341" s="88">
        <v>-130</v>
      </c>
      <c r="G341" s="92">
        <f t="shared" si="20"/>
        <v>0</v>
      </c>
    </row>
    <row r="342" spans="5:7" x14ac:dyDescent="0.15">
      <c r="E342" s="88">
        <v>-131</v>
      </c>
      <c r="G342" s="92">
        <f t="shared" si="20"/>
        <v>0</v>
      </c>
    </row>
    <row r="343" spans="5:7" x14ac:dyDescent="0.15">
      <c r="E343" s="88">
        <v>-132</v>
      </c>
      <c r="G343" s="92">
        <f t="shared" si="20"/>
        <v>0</v>
      </c>
    </row>
    <row r="344" spans="5:7" x14ac:dyDescent="0.15">
      <c r="E344" s="88">
        <v>-133</v>
      </c>
      <c r="G344" s="92">
        <f t="shared" si="20"/>
        <v>0</v>
      </c>
    </row>
    <row r="345" spans="5:7" x14ac:dyDescent="0.15">
      <c r="E345" s="88">
        <v>-134</v>
      </c>
      <c r="G345" s="92">
        <f t="shared" si="20"/>
        <v>0</v>
      </c>
    </row>
    <row r="346" spans="5:7" x14ac:dyDescent="0.15">
      <c r="E346" s="88">
        <v>-135</v>
      </c>
      <c r="G346" s="92">
        <f t="shared" si="20"/>
        <v>0</v>
      </c>
    </row>
    <row r="347" spans="5:7" x14ac:dyDescent="0.15">
      <c r="E347" s="88">
        <v>-136</v>
      </c>
      <c r="G347" s="92">
        <f t="shared" si="20"/>
        <v>0</v>
      </c>
    </row>
    <row r="348" spans="5:7" x14ac:dyDescent="0.15">
      <c r="E348" s="88">
        <v>-137</v>
      </c>
      <c r="G348" s="92">
        <f t="shared" si="20"/>
        <v>0</v>
      </c>
    </row>
    <row r="349" spans="5:7" x14ac:dyDescent="0.15">
      <c r="E349" s="88">
        <v>-138</v>
      </c>
      <c r="G349" s="92">
        <f t="shared" si="20"/>
        <v>0</v>
      </c>
    </row>
    <row r="350" spans="5:7" x14ac:dyDescent="0.15">
      <c r="E350" s="88">
        <v>-139</v>
      </c>
      <c r="G350" s="92">
        <f t="shared" si="20"/>
        <v>0</v>
      </c>
    </row>
    <row r="351" spans="5:7" x14ac:dyDescent="0.15">
      <c r="E351" s="88">
        <v>-140</v>
      </c>
      <c r="G351" s="92">
        <f t="shared" si="20"/>
        <v>0</v>
      </c>
    </row>
    <row r="352" spans="5:7" x14ac:dyDescent="0.15">
      <c r="E352" s="88">
        <v>-141</v>
      </c>
      <c r="G352" s="92">
        <f t="shared" si="20"/>
        <v>0</v>
      </c>
    </row>
    <row r="353" spans="5:7" x14ac:dyDescent="0.15">
      <c r="E353" s="88">
        <v>-142</v>
      </c>
      <c r="G353" s="92">
        <f t="shared" si="20"/>
        <v>0</v>
      </c>
    </row>
    <row r="354" spans="5:7" x14ac:dyDescent="0.15">
      <c r="E354" s="88">
        <v>-143</v>
      </c>
      <c r="G354" s="92">
        <f t="shared" si="20"/>
        <v>0</v>
      </c>
    </row>
    <row r="355" spans="5:7" x14ac:dyDescent="0.15">
      <c r="E355" s="88">
        <v>-144</v>
      </c>
      <c r="G355" s="92">
        <f t="shared" si="20"/>
        <v>0</v>
      </c>
    </row>
    <row r="356" spans="5:7" x14ac:dyDescent="0.15">
      <c r="E356" s="88">
        <v>-145</v>
      </c>
      <c r="G356" s="92">
        <f t="shared" si="20"/>
        <v>0</v>
      </c>
    </row>
    <row r="357" spans="5:7" x14ac:dyDescent="0.15">
      <c r="E357" s="88">
        <v>-146</v>
      </c>
      <c r="G357" s="92">
        <f t="shared" si="20"/>
        <v>0</v>
      </c>
    </row>
    <row r="358" spans="5:7" x14ac:dyDescent="0.15">
      <c r="E358" s="88">
        <v>-147</v>
      </c>
      <c r="G358" s="92">
        <f t="shared" si="20"/>
        <v>0</v>
      </c>
    </row>
    <row r="359" spans="5:7" x14ac:dyDescent="0.15">
      <c r="E359" s="88">
        <v>-148</v>
      </c>
      <c r="G359" s="92">
        <f t="shared" si="20"/>
        <v>0</v>
      </c>
    </row>
    <row r="360" spans="5:7" x14ac:dyDescent="0.15">
      <c r="E360" s="88">
        <v>-149</v>
      </c>
      <c r="G360" s="92">
        <f t="shared" si="20"/>
        <v>0</v>
      </c>
    </row>
    <row r="361" spans="5:7" x14ac:dyDescent="0.15">
      <c r="E361" s="88">
        <v>-150</v>
      </c>
      <c r="G361" s="92">
        <f t="shared" si="20"/>
        <v>0</v>
      </c>
    </row>
    <row r="362" spans="5:7" x14ac:dyDescent="0.15">
      <c r="E362" s="88">
        <v>-151</v>
      </c>
      <c r="G362" s="92">
        <f t="shared" si="20"/>
        <v>0</v>
      </c>
    </row>
    <row r="363" spans="5:7" x14ac:dyDescent="0.15">
      <c r="E363" s="88">
        <v>-152</v>
      </c>
      <c r="G363" s="92">
        <f t="shared" si="20"/>
        <v>0</v>
      </c>
    </row>
    <row r="364" spans="5:7" x14ac:dyDescent="0.15">
      <c r="E364" s="88">
        <v>-153</v>
      </c>
      <c r="G364" s="92">
        <f t="shared" si="20"/>
        <v>0</v>
      </c>
    </row>
    <row r="365" spans="5:7" x14ac:dyDescent="0.15">
      <c r="E365" s="88">
        <v>-154</v>
      </c>
      <c r="G365" s="92">
        <f t="shared" si="20"/>
        <v>0</v>
      </c>
    </row>
    <row r="366" spans="5:7" x14ac:dyDescent="0.15">
      <c r="E366" s="88">
        <v>-155</v>
      </c>
      <c r="G366" s="92">
        <f t="shared" si="20"/>
        <v>0</v>
      </c>
    </row>
    <row r="367" spans="5:7" x14ac:dyDescent="0.15">
      <c r="E367" s="88">
        <v>-156</v>
      </c>
      <c r="G367" s="92">
        <f t="shared" si="20"/>
        <v>0</v>
      </c>
    </row>
    <row r="368" spans="5:7" x14ac:dyDescent="0.15">
      <c r="E368" s="88">
        <v>-157</v>
      </c>
      <c r="G368" s="92">
        <f t="shared" si="20"/>
        <v>0</v>
      </c>
    </row>
    <row r="369" spans="5:7" x14ac:dyDescent="0.15">
      <c r="E369" s="88">
        <v>-158</v>
      </c>
      <c r="G369" s="92">
        <f t="shared" si="20"/>
        <v>0</v>
      </c>
    </row>
    <row r="370" spans="5:7" x14ac:dyDescent="0.15">
      <c r="E370" s="88">
        <v>-159</v>
      </c>
      <c r="G370" s="92">
        <f t="shared" si="20"/>
        <v>0</v>
      </c>
    </row>
    <row r="371" spans="5:7" x14ac:dyDescent="0.15">
      <c r="E371" s="88">
        <v>-160</v>
      </c>
      <c r="G371" s="92">
        <f t="shared" si="20"/>
        <v>0</v>
      </c>
    </row>
    <row r="372" spans="5:7" x14ac:dyDescent="0.15">
      <c r="E372" s="88">
        <v>-161</v>
      </c>
      <c r="G372" s="92">
        <f t="shared" si="20"/>
        <v>0</v>
      </c>
    </row>
    <row r="373" spans="5:7" x14ac:dyDescent="0.15">
      <c r="E373" s="88">
        <v>-162</v>
      </c>
      <c r="G373" s="92">
        <f t="shared" si="20"/>
        <v>0</v>
      </c>
    </row>
    <row r="374" spans="5:7" x14ac:dyDescent="0.15">
      <c r="E374" s="88">
        <v>-163</v>
      </c>
      <c r="G374" s="92">
        <f t="shared" si="20"/>
        <v>0</v>
      </c>
    </row>
    <row r="375" spans="5:7" x14ac:dyDescent="0.15">
      <c r="E375" s="88">
        <v>-164</v>
      </c>
      <c r="G375" s="92">
        <f t="shared" si="20"/>
        <v>0</v>
      </c>
    </row>
    <row r="376" spans="5:7" x14ac:dyDescent="0.15">
      <c r="E376" s="88">
        <v>-165</v>
      </c>
      <c r="G376" s="92">
        <f t="shared" si="20"/>
        <v>0</v>
      </c>
    </row>
    <row r="377" spans="5:7" x14ac:dyDescent="0.15">
      <c r="E377" s="88">
        <v>-166</v>
      </c>
      <c r="G377" s="92">
        <f t="shared" si="20"/>
        <v>0</v>
      </c>
    </row>
    <row r="378" spans="5:7" x14ac:dyDescent="0.15">
      <c r="E378" s="88">
        <v>-167</v>
      </c>
      <c r="G378" s="92">
        <f t="shared" si="20"/>
        <v>0</v>
      </c>
    </row>
    <row r="379" spans="5:7" x14ac:dyDescent="0.15">
      <c r="E379" s="88">
        <v>-168</v>
      </c>
      <c r="G379" s="92">
        <f t="shared" si="20"/>
        <v>0</v>
      </c>
    </row>
    <row r="380" spans="5:7" x14ac:dyDescent="0.15">
      <c r="E380" s="88">
        <v>-169</v>
      </c>
      <c r="G380" s="92">
        <f t="shared" si="20"/>
        <v>0</v>
      </c>
    </row>
    <row r="381" spans="5:7" x14ac:dyDescent="0.15">
      <c r="E381" s="88">
        <v>-170</v>
      </c>
      <c r="G381" s="92">
        <f t="shared" si="20"/>
        <v>0</v>
      </c>
    </row>
    <row r="382" spans="5:7" x14ac:dyDescent="0.15">
      <c r="E382" s="88">
        <v>-171</v>
      </c>
      <c r="G382" s="92">
        <f t="shared" si="20"/>
        <v>0</v>
      </c>
    </row>
    <row r="383" spans="5:7" x14ac:dyDescent="0.15">
      <c r="E383" s="88">
        <v>-172</v>
      </c>
      <c r="G383" s="92">
        <f t="shared" si="20"/>
        <v>0</v>
      </c>
    </row>
    <row r="384" spans="5:7" x14ac:dyDescent="0.15">
      <c r="E384" s="88">
        <v>-173</v>
      </c>
      <c r="G384" s="92">
        <f t="shared" si="20"/>
        <v>0</v>
      </c>
    </row>
    <row r="385" spans="5:7" x14ac:dyDescent="0.15">
      <c r="E385" s="88">
        <v>-174</v>
      </c>
      <c r="G385" s="92">
        <f t="shared" si="20"/>
        <v>0</v>
      </c>
    </row>
    <row r="386" spans="5:7" x14ac:dyDescent="0.15">
      <c r="E386" s="88">
        <v>-175</v>
      </c>
      <c r="G386" s="92">
        <f t="shared" si="20"/>
        <v>0</v>
      </c>
    </row>
    <row r="387" spans="5:7" x14ac:dyDescent="0.15">
      <c r="E387" s="88">
        <v>-176</v>
      </c>
      <c r="G387" s="92">
        <f t="shared" si="20"/>
        <v>0</v>
      </c>
    </row>
    <row r="388" spans="5:7" x14ac:dyDescent="0.15">
      <c r="E388" s="88">
        <v>-177</v>
      </c>
      <c r="G388" s="92">
        <f t="shared" si="20"/>
        <v>0</v>
      </c>
    </row>
    <row r="389" spans="5:7" x14ac:dyDescent="0.15">
      <c r="E389" s="88">
        <v>-178</v>
      </c>
      <c r="G389" s="92">
        <f t="shared" si="20"/>
        <v>0</v>
      </c>
    </row>
    <row r="390" spans="5:7" x14ac:dyDescent="0.15">
      <c r="E390" s="88">
        <v>-179</v>
      </c>
      <c r="G390" s="92">
        <f t="shared" si="20"/>
        <v>0</v>
      </c>
    </row>
    <row r="391" spans="5:7" x14ac:dyDescent="0.15">
      <c r="E391" s="88">
        <v>-180</v>
      </c>
      <c r="G391" s="92">
        <f t="shared" si="20"/>
        <v>0</v>
      </c>
    </row>
    <row r="392" spans="5:7" x14ac:dyDescent="0.15">
      <c r="E392" s="88">
        <v>-181</v>
      </c>
      <c r="G392" s="92">
        <f t="shared" si="20"/>
        <v>0</v>
      </c>
    </row>
    <row r="393" spans="5:7" x14ac:dyDescent="0.15">
      <c r="E393" s="88">
        <v>-182</v>
      </c>
      <c r="G393" s="92">
        <f t="shared" si="20"/>
        <v>0</v>
      </c>
    </row>
    <row r="394" spans="5:7" x14ac:dyDescent="0.15">
      <c r="E394" s="88">
        <v>-183</v>
      </c>
      <c r="G394" s="92">
        <f t="shared" si="20"/>
        <v>0</v>
      </c>
    </row>
    <row r="395" spans="5:7" x14ac:dyDescent="0.15">
      <c r="E395" s="88">
        <v>-184</v>
      </c>
      <c r="G395" s="92">
        <f t="shared" si="20"/>
        <v>0</v>
      </c>
    </row>
    <row r="396" spans="5:7" x14ac:dyDescent="0.15">
      <c r="E396" s="88">
        <v>-185</v>
      </c>
      <c r="G396" s="92">
        <f t="shared" si="20"/>
        <v>0</v>
      </c>
    </row>
    <row r="397" spans="5:7" x14ac:dyDescent="0.15">
      <c r="E397" s="88">
        <v>-186</v>
      </c>
      <c r="G397" s="92">
        <f t="shared" si="20"/>
        <v>0</v>
      </c>
    </row>
    <row r="398" spans="5:7" x14ac:dyDescent="0.15">
      <c r="E398" s="88">
        <v>-187</v>
      </c>
      <c r="G398" s="92">
        <f t="shared" si="20"/>
        <v>0</v>
      </c>
    </row>
    <row r="399" spans="5:7" x14ac:dyDescent="0.15">
      <c r="E399" s="88">
        <v>-188</v>
      </c>
      <c r="G399" s="92">
        <f t="shared" si="20"/>
        <v>0</v>
      </c>
    </row>
    <row r="400" spans="5:7" x14ac:dyDescent="0.15">
      <c r="E400" s="88">
        <v>-189</v>
      </c>
      <c r="G400" s="92">
        <f t="shared" ref="G400:G411" si="21">G399</f>
        <v>0</v>
      </c>
    </row>
    <row r="401" spans="5:7" x14ac:dyDescent="0.15">
      <c r="E401" s="88">
        <v>-190</v>
      </c>
      <c r="G401" s="92">
        <f t="shared" si="21"/>
        <v>0</v>
      </c>
    </row>
    <row r="402" spans="5:7" x14ac:dyDescent="0.15">
      <c r="E402" s="88">
        <v>-191</v>
      </c>
      <c r="G402" s="92">
        <f t="shared" si="21"/>
        <v>0</v>
      </c>
    </row>
    <row r="403" spans="5:7" x14ac:dyDescent="0.15">
      <c r="E403" s="88">
        <v>-192</v>
      </c>
      <c r="G403" s="92">
        <f t="shared" si="21"/>
        <v>0</v>
      </c>
    </row>
    <row r="404" spans="5:7" x14ac:dyDescent="0.15">
      <c r="E404" s="88">
        <v>-193</v>
      </c>
      <c r="G404" s="92">
        <f t="shared" si="21"/>
        <v>0</v>
      </c>
    </row>
    <row r="405" spans="5:7" x14ac:dyDescent="0.15">
      <c r="E405" s="88">
        <v>-194</v>
      </c>
      <c r="G405" s="92">
        <f t="shared" si="21"/>
        <v>0</v>
      </c>
    </row>
    <row r="406" spans="5:7" x14ac:dyDescent="0.15">
      <c r="E406" s="88">
        <v>-195</v>
      </c>
      <c r="G406" s="92">
        <f t="shared" si="21"/>
        <v>0</v>
      </c>
    </row>
    <row r="407" spans="5:7" x14ac:dyDescent="0.15">
      <c r="E407" s="88">
        <v>-196</v>
      </c>
      <c r="G407" s="92">
        <f t="shared" si="21"/>
        <v>0</v>
      </c>
    </row>
    <row r="408" spans="5:7" x14ac:dyDescent="0.15">
      <c r="E408" s="88">
        <v>-197</v>
      </c>
      <c r="G408" s="92">
        <f t="shared" si="21"/>
        <v>0</v>
      </c>
    </row>
    <row r="409" spans="5:7" x14ac:dyDescent="0.15">
      <c r="E409" s="88">
        <v>-198</v>
      </c>
      <c r="G409" s="92">
        <f t="shared" si="21"/>
        <v>0</v>
      </c>
    </row>
    <row r="410" spans="5:7" x14ac:dyDescent="0.15">
      <c r="E410" s="88">
        <v>-199</v>
      </c>
      <c r="G410" s="92">
        <f t="shared" si="21"/>
        <v>0</v>
      </c>
    </row>
    <row r="411" spans="5:7" x14ac:dyDescent="0.15">
      <c r="E411" s="88">
        <v>-200</v>
      </c>
      <c r="G411" s="92">
        <f t="shared" si="21"/>
        <v>0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MENU</vt:lpstr>
      <vt:lpstr>CLOCK_ERROR</vt:lpstr>
      <vt:lpstr>CalcSheet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Semos</dc:creator>
  <cp:lastModifiedBy>Shirotori Toru</cp:lastModifiedBy>
  <dcterms:created xsi:type="dcterms:W3CDTF">2009-04-27T10:13:48Z</dcterms:created>
  <dcterms:modified xsi:type="dcterms:W3CDTF">2021-01-25T06:11:32Z</dcterms:modified>
</cp:coreProperties>
</file>